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autoCompressPictures="0"/>
  <mc:AlternateContent xmlns:mc="http://schemas.openxmlformats.org/markup-compatibility/2006">
    <mc:Choice Requires="x15">
      <x15ac:absPath xmlns:x15ac="http://schemas.microsoft.com/office/spreadsheetml/2010/11/ac" url="C:\Users\vikta\Downloads\Capstone ICOM5047\2019 Spring Capstone\Updated Rubrics\"/>
    </mc:Choice>
  </mc:AlternateContent>
  <xr:revisionPtr revIDLastSave="0" documentId="13_ncr:1_{A90B41A5-7AFF-414D-B8C4-9A943EFFE6C7}" xr6:coauthVersionLast="40" xr6:coauthVersionMax="40" xr10:uidLastSave="{00000000-0000-0000-0000-000000000000}"/>
  <workbookProtection lockStructure="1"/>
  <bookViews>
    <workbookView xWindow="0" yWindow="0" windowWidth="20490" windowHeight="9510" xr2:uid="{00000000-000D-0000-FFFF-FFFF00000000}"/>
  </bookViews>
  <sheets>
    <sheet name="Progress Report Assessment" sheetId="4" r:id="rId1"/>
    <sheet name="Progress Report Checklist" sheetId="6" r:id="rId2"/>
    <sheet name="Organization Progress Report" sheetId="7" r:id="rId3"/>
  </sheets>
  <definedNames>
    <definedName name="_xlnm.Print_Area" localSheetId="0">'Progress Report Assessment'!$A$1:$G$98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89" i="4" l="1"/>
  <c r="D88" i="4"/>
  <c r="D26" i="6"/>
  <c r="C34" i="4"/>
  <c r="D34" i="4"/>
  <c r="C30" i="4"/>
  <c r="D30" i="4"/>
  <c r="C31" i="4"/>
  <c r="D31" i="4"/>
  <c r="D72" i="6"/>
  <c r="D73" i="6"/>
  <c r="D74" i="6"/>
  <c r="D75" i="6"/>
  <c r="D58" i="6"/>
  <c r="D59" i="6"/>
  <c r="D60" i="6"/>
  <c r="D61" i="6"/>
  <c r="D62" i="6"/>
  <c r="D63" i="6"/>
  <c r="D64" i="6"/>
  <c r="D65" i="6"/>
  <c r="D66" i="6"/>
  <c r="D67" i="6"/>
  <c r="D49" i="6"/>
  <c r="D50" i="6"/>
  <c r="D51" i="6"/>
  <c r="D52" i="6"/>
  <c r="D53" i="6"/>
  <c r="D54" i="6"/>
  <c r="D41" i="6"/>
  <c r="D42" i="6"/>
  <c r="D43" i="6"/>
  <c r="D44" i="6"/>
  <c r="D38" i="6"/>
  <c r="C10" i="6"/>
  <c r="C11" i="6"/>
  <c r="C12" i="6"/>
  <c r="C13" i="6"/>
  <c r="C14" i="6"/>
  <c r="C15" i="6"/>
  <c r="C9" i="6"/>
  <c r="D71" i="6"/>
  <c r="D70" i="6"/>
  <c r="D69" i="6"/>
  <c r="D68" i="6"/>
  <c r="D34" i="6"/>
  <c r="D33" i="6"/>
  <c r="D32" i="6"/>
  <c r="D31" i="6"/>
  <c r="D30" i="6"/>
  <c r="D29" i="6"/>
  <c r="C121" i="4"/>
  <c r="C123" i="4"/>
  <c r="C125" i="4"/>
  <c r="C126" i="4"/>
  <c r="C128" i="4"/>
  <c r="E23" i="4"/>
  <c r="D76" i="4"/>
  <c r="C76" i="4"/>
  <c r="C88" i="4"/>
  <c r="D87" i="4"/>
  <c r="C87" i="4"/>
  <c r="D86" i="4"/>
  <c r="C86" i="4"/>
  <c r="D85" i="4"/>
  <c r="C85" i="4"/>
  <c r="D84" i="4"/>
  <c r="C84" i="4"/>
  <c r="D82" i="4"/>
  <c r="C82" i="4"/>
  <c r="D83" i="4"/>
  <c r="C83" i="4"/>
  <c r="C80" i="4" s="1"/>
  <c r="C90" i="4" s="1"/>
  <c r="D81" i="4"/>
  <c r="C81" i="4"/>
  <c r="D74" i="4"/>
  <c r="C74" i="4"/>
  <c r="D75" i="4"/>
  <c r="C75" i="4"/>
  <c r="D70" i="4"/>
  <c r="C70" i="4"/>
  <c r="C69" i="4" s="1"/>
  <c r="D63" i="4"/>
  <c r="C63" i="4"/>
  <c r="D62" i="4"/>
  <c r="C62" i="4"/>
  <c r="C61" i="4" s="1"/>
  <c r="D60" i="4"/>
  <c r="C60" i="4"/>
  <c r="D59" i="4"/>
  <c r="C118" i="4" s="1"/>
  <c r="C59" i="4"/>
  <c r="C58" i="4" s="1"/>
  <c r="D57" i="4"/>
  <c r="C57" i="4"/>
  <c r="D73" i="4"/>
  <c r="D72" i="4" s="1"/>
  <c r="C73" i="4"/>
  <c r="C72" i="4" s="1"/>
  <c r="D71" i="4"/>
  <c r="C71" i="4"/>
  <c r="D66" i="4"/>
  <c r="C66" i="4"/>
  <c r="D56" i="4"/>
  <c r="C56" i="4"/>
  <c r="D68" i="4"/>
  <c r="C68" i="4"/>
  <c r="D67" i="4"/>
  <c r="C67" i="4"/>
  <c r="D65" i="4"/>
  <c r="D64" i="4" s="1"/>
  <c r="C119" i="4"/>
  <c r="C65" i="4"/>
  <c r="D54" i="4"/>
  <c r="D53" i="4" s="1"/>
  <c r="C54" i="4"/>
  <c r="C53" i="4" s="1"/>
  <c r="D52" i="4"/>
  <c r="D51" i="4" s="1"/>
  <c r="C52" i="4"/>
  <c r="C51" i="4" s="1"/>
  <c r="D50" i="4"/>
  <c r="D49" i="4" s="1"/>
  <c r="C50" i="4"/>
  <c r="C49" i="4" s="1"/>
  <c r="E48" i="4"/>
  <c r="E77" i="4" s="1"/>
  <c r="D46" i="4"/>
  <c r="C46" i="4"/>
  <c r="C44" i="4" s="1"/>
  <c r="D45" i="4"/>
  <c r="C127" i="4" s="1"/>
  <c r="C45" i="4"/>
  <c r="D43" i="4"/>
  <c r="D42" i="4" s="1"/>
  <c r="C43" i="4"/>
  <c r="C42" i="4" s="1"/>
  <c r="D41" i="4"/>
  <c r="C41" i="4"/>
  <c r="D40" i="4"/>
  <c r="C40" i="4"/>
  <c r="D39" i="4"/>
  <c r="C39" i="4"/>
  <c r="D37" i="4"/>
  <c r="C37" i="4"/>
  <c r="D36" i="4"/>
  <c r="C36" i="4"/>
  <c r="D33" i="4"/>
  <c r="C33" i="4"/>
  <c r="D32" i="4"/>
  <c r="C32" i="4"/>
  <c r="D29" i="4"/>
  <c r="C29" i="4"/>
  <c r="D27" i="4"/>
  <c r="C27" i="4"/>
  <c r="D26" i="4"/>
  <c r="C26" i="4"/>
  <c r="C24" i="4" s="1"/>
  <c r="D25" i="4"/>
  <c r="C122" i="4" s="1"/>
  <c r="C25" i="4"/>
  <c r="D21" i="4"/>
  <c r="C21" i="4"/>
  <c r="D20" i="4"/>
  <c r="C20" i="4"/>
  <c r="D19" i="4"/>
  <c r="C19" i="4"/>
  <c r="D18" i="4"/>
  <c r="C18" i="4"/>
  <c r="D17" i="4"/>
  <c r="D16" i="4" s="1"/>
  <c r="C17" i="4"/>
  <c r="C16" i="4" s="1"/>
  <c r="D69" i="4"/>
  <c r="C55" i="4"/>
  <c r="D55" i="4"/>
  <c r="C35" i="4"/>
  <c r="D35" i="4"/>
  <c r="E76" i="4"/>
  <c r="D28" i="4"/>
  <c r="D24" i="6"/>
  <c r="D21" i="6"/>
  <c r="D22" i="6"/>
  <c r="D20" i="6"/>
  <c r="D18" i="6"/>
  <c r="D37" i="6"/>
  <c r="D48" i="6"/>
  <c r="D46" i="6"/>
  <c r="D47" i="6"/>
  <c r="D40" i="6"/>
  <c r="D56" i="6"/>
  <c r="D57" i="6"/>
  <c r="D19" i="6"/>
  <c r="D23" i="6"/>
  <c r="D25" i="6"/>
  <c r="D27" i="6"/>
  <c r="D28" i="6"/>
  <c r="D35" i="6"/>
  <c r="D38" i="4" l="1"/>
  <c r="C64" i="4"/>
  <c r="D44" i="4"/>
  <c r="D58" i="4"/>
  <c r="C28" i="4"/>
  <c r="C38" i="4"/>
  <c r="D80" i="4"/>
  <c r="D90" i="4" s="1"/>
  <c r="C124" i="4"/>
  <c r="D61" i="4"/>
  <c r="C48" i="4"/>
  <c r="C120" i="4"/>
  <c r="C23" i="4"/>
  <c r="D24" i="4"/>
  <c r="D23" i="4" l="1"/>
  <c r="D48" i="4"/>
  <c r="C77" i="4"/>
  <c r="C91" i="4" s="1"/>
  <c r="D77" i="4"/>
  <c r="D9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Fernando Vega</author>
  </authors>
  <commentList>
    <comment ref="A76" authorId="0" shapeId="0" xr:uid="{00000000-0006-0000-0000-000001000000}">
      <text>
        <r>
          <rPr>
            <b/>
            <sz val="8"/>
            <color indexed="81"/>
            <rFont val="Tahoma"/>
            <family val="2"/>
          </rPr>
          <t>Fernando Vega:</t>
        </r>
        <r>
          <rPr>
            <sz val="8"/>
            <color indexed="81"/>
            <rFont val="Tahoma"/>
            <family val="2"/>
          </rPr>
          <t xml:space="preserve">
This field is optional. Leave blank when not applicable</t>
        </r>
      </text>
    </comment>
  </commentList>
</comments>
</file>

<file path=xl/sharedStrings.xml><?xml version="1.0" encoding="utf-8"?>
<sst xmlns="http://schemas.openxmlformats.org/spreadsheetml/2006/main" count="347" uniqueCount="198">
  <si>
    <t>University of Puerto Rico - Mayagüez Campus</t>
  </si>
  <si>
    <t>School of Engineering</t>
  </si>
  <si>
    <t>Department of Electrical and Computer Engineering</t>
  </si>
  <si>
    <t>Progress Report Evaluation</t>
  </si>
  <si>
    <t>Course</t>
  </si>
  <si>
    <t>Section</t>
  </si>
  <si>
    <t>Semester</t>
  </si>
  <si>
    <t>Date</t>
  </si>
  <si>
    <t>Name of Team</t>
  </si>
  <si>
    <t>Name of Evaluator</t>
  </si>
  <si>
    <t>Presentation Title</t>
  </si>
  <si>
    <t>Category</t>
  </si>
  <si>
    <t>% Weight</t>
  </si>
  <si>
    <t>Comments</t>
  </si>
  <si>
    <t>Presents the organization of the report</t>
  </si>
  <si>
    <t>Future work</t>
  </si>
  <si>
    <t>Bibliographic References</t>
  </si>
  <si>
    <t>Appendices</t>
  </si>
  <si>
    <t>Subtotal</t>
  </si>
  <si>
    <t>Overall Document form and style</t>
  </si>
  <si>
    <t>Progress report has a professional style and presentation</t>
  </si>
  <si>
    <t>Uses adequate language and vocabulary variety</t>
  </si>
  <si>
    <t>Uses argumentation or bibliographic references to support statements</t>
  </si>
  <si>
    <t>Document is clear and concise</t>
  </si>
  <si>
    <t>Student Outcome</t>
  </si>
  <si>
    <t>Summarizes deliverables and products up to this date as they relate to objectives achievement</t>
  </si>
  <si>
    <t>Executive summary (maximum length 1 page)</t>
  </si>
  <si>
    <t>Yes</t>
  </si>
  <si>
    <t>No</t>
  </si>
  <si>
    <t>Point value scale for binary choices</t>
  </si>
  <si>
    <t>Concise and clear</t>
  </si>
  <si>
    <t>Point value scale for ternary choices</t>
  </si>
  <si>
    <t>Wordy but complete</t>
  </si>
  <si>
    <t>Assessment</t>
  </si>
  <si>
    <t>Introduction</t>
  </si>
  <si>
    <t>Document is well organized and includes a table of contents; TOC has members responsible for writing each section</t>
  </si>
  <si>
    <t>Gantt Chart shows percent completion for each task</t>
  </si>
  <si>
    <t>Progress Report Checklist</t>
  </si>
  <si>
    <t>Presents system conceptual design (how it will look like)</t>
  </si>
  <si>
    <t>Presents hardware design block diagram</t>
  </si>
  <si>
    <t>Presents hardware detailed schematics</t>
  </si>
  <si>
    <t>Presents Design justification</t>
  </si>
  <si>
    <t>Presents Power requirements</t>
  </si>
  <si>
    <t>Presents Firmware routines/flowcharts</t>
  </si>
  <si>
    <t>Presents software architecture</t>
  </si>
  <si>
    <t>Presents Class Diagrams</t>
  </si>
  <si>
    <t>Bibliography</t>
  </si>
  <si>
    <t>Check</t>
  </si>
  <si>
    <r>
      <t xml:space="preserve">Required (Mark </t>
    </r>
    <r>
      <rPr>
        <b/>
        <i/>
        <sz val="14"/>
        <rFont val="Arial"/>
        <family val="2"/>
      </rPr>
      <t>only</t>
    </r>
    <r>
      <rPr>
        <b/>
        <sz val="14"/>
        <rFont val="Arial"/>
        <family val="2"/>
      </rPr>
      <t xml:space="preserve"> if required in your project)</t>
    </r>
  </si>
  <si>
    <t>R</t>
  </si>
  <si>
    <t>OK</t>
  </si>
  <si>
    <t>Title page</t>
  </si>
  <si>
    <t>Table of Contents</t>
  </si>
  <si>
    <t>Table of Figures</t>
  </si>
  <si>
    <t>Table of Contents (with names of section authors)</t>
  </si>
  <si>
    <t>Optional Tables (Type the title here)</t>
  </si>
  <si>
    <t>Optional Table of Figures</t>
  </si>
  <si>
    <t>Executive summary (One page only)</t>
  </si>
  <si>
    <t>Max length in pages</t>
  </si>
  <si>
    <t>Executive Summary</t>
  </si>
  <si>
    <t>Other type of Table of contents</t>
  </si>
  <si>
    <t>Body of Report</t>
  </si>
  <si>
    <t>Other Appendices</t>
  </si>
  <si>
    <t>Presentation</t>
  </si>
  <si>
    <t>1 Page</t>
  </si>
  <si>
    <t>No Number</t>
  </si>
  <si>
    <t>Type of page numbering</t>
  </si>
  <si>
    <t>Lower case roman numbers (i, ii, iii, iv, …)</t>
  </si>
  <si>
    <t>Organization of Progress Report</t>
  </si>
  <si>
    <t>Do not include this title or page</t>
  </si>
  <si>
    <t>Name of Project</t>
  </si>
  <si>
    <t>Name of evaluator</t>
  </si>
  <si>
    <t>Grade Percent</t>
  </si>
  <si>
    <t>Lacking some relevant aspects</t>
  </si>
  <si>
    <t>Lacking many relevant aspects</t>
  </si>
  <si>
    <t>No information</t>
  </si>
  <si>
    <t>Score [0..4]</t>
  </si>
  <si>
    <t>Summarizes tasks and approach for the work remaining in the project</t>
  </si>
  <si>
    <t>Summarizes the analysis of expenditure against budget up to this date</t>
  </si>
  <si>
    <t>Presents and describes system architecture describing interfaces between components (An appendix is required for detailed interfaces documentation)</t>
  </si>
  <si>
    <t>Defines criteria and describes constraints for analysis of alternatives</t>
  </si>
  <si>
    <t>Presents spreadsheets or tables with comparison of alternatives</t>
  </si>
  <si>
    <t>Presents detailed diagrams with system architecture</t>
  </si>
  <si>
    <t>1. Introduction</t>
  </si>
  <si>
    <t>2. Technical Progress (Complement this section with appendices for lengthy details)</t>
  </si>
  <si>
    <t>A. Glossary</t>
  </si>
  <si>
    <t>B. User Requirements</t>
  </si>
  <si>
    <t>C. System Specifications</t>
  </si>
  <si>
    <t>D. Analysis of Alternatives</t>
  </si>
  <si>
    <t>F. Design Documentation</t>
  </si>
  <si>
    <t>Presents detailed design criteria, constraints, standards, and calculations</t>
  </si>
  <si>
    <t>Presents detailed schematics and diagrams</t>
  </si>
  <si>
    <t>Presents spreadsheets with detailed comparison of actual expenditure against budget</t>
  </si>
  <si>
    <t xml:space="preserve">Analyzes expenditure and justifies any departures from the proposal </t>
  </si>
  <si>
    <t>Lists acronyms and terms of uncommon use and their definitions</t>
  </si>
  <si>
    <t>Analyzes progress of each task in terms of metrics</t>
  </si>
  <si>
    <t>Links to Gantt chart (MS Project file)</t>
  </si>
  <si>
    <t>Point value scale for descriptions</t>
  </si>
  <si>
    <t>Point value scale for lists</t>
  </si>
  <si>
    <t>Identifies or lists all</t>
  </si>
  <si>
    <t>Identifies or lists most</t>
  </si>
  <si>
    <t>Identifies or lists some</t>
  </si>
  <si>
    <t>Misses most</t>
  </si>
  <si>
    <t>No Information</t>
  </si>
  <si>
    <t>Not consistently or partially</t>
  </si>
  <si>
    <t>Point Value [0..4]</t>
  </si>
  <si>
    <t>H. Economic Analysis</t>
  </si>
  <si>
    <t>I. Task Progress and Gantt Chart</t>
  </si>
  <si>
    <t>J. Includes appendices for additional information not suitable for the body of the report</t>
  </si>
  <si>
    <t>G. Testing Plan</t>
  </si>
  <si>
    <t>Lists all the characteristics to be tested</t>
  </si>
  <si>
    <t>Lists the instruments and tools required for each test</t>
  </si>
  <si>
    <t>Describes the testing procedure for each characteristic to be tested</t>
  </si>
  <si>
    <t>Total</t>
  </si>
  <si>
    <t>Subtotal Progress Report</t>
  </si>
  <si>
    <t>a</t>
  </si>
  <si>
    <t>g</t>
  </si>
  <si>
    <t>e</t>
  </si>
  <si>
    <t>j</t>
  </si>
  <si>
    <t>c</t>
  </si>
  <si>
    <t>b</t>
  </si>
  <si>
    <t>Outcomes Assessment</t>
  </si>
  <si>
    <t>Outcome</t>
  </si>
  <si>
    <t>d</t>
  </si>
  <si>
    <t>f</t>
  </si>
  <si>
    <t>h</t>
  </si>
  <si>
    <t>i</t>
  </si>
  <si>
    <t>k</t>
  </si>
  <si>
    <t>10 pages</t>
  </si>
  <si>
    <t>Technical Progress</t>
  </si>
  <si>
    <t>Tasks Progress</t>
  </si>
  <si>
    <t>Appendix A - Glossary</t>
  </si>
  <si>
    <t>Appendix B - User Requirements</t>
  </si>
  <si>
    <t>Appendix C - System Specifications</t>
  </si>
  <si>
    <t>Appendix D - Analysis of Alternatives</t>
  </si>
  <si>
    <t>Appendix E - System Architecture and Interfaces</t>
  </si>
  <si>
    <t>Appendix F - Design Documentation</t>
  </si>
  <si>
    <t>Appendix G - Testing Plan</t>
  </si>
  <si>
    <t>Appendix H - Economic Analysis</t>
  </si>
  <si>
    <t>Appendix I - Tasks Progress and Gantt Chart</t>
  </si>
  <si>
    <t>PROJECTS THAT DESIGN HARDWARE</t>
  </si>
  <si>
    <t>PROJECTS THAT DESIGN SOFTWARE</t>
  </si>
  <si>
    <t>Presents User Interface</t>
  </si>
  <si>
    <t>Presents Use Case Diagrams</t>
  </si>
  <si>
    <t>Presents Sequence Diagrams</t>
  </si>
  <si>
    <t>Present Activity Diagrams</t>
  </si>
  <si>
    <t>Presents ER Diagrams</t>
  </si>
  <si>
    <t>Other documentation</t>
  </si>
  <si>
    <t>Other Documentation</t>
  </si>
  <si>
    <t>Presents hardware interfaces documentation</t>
  </si>
  <si>
    <t>Presents software interfaces documentation</t>
  </si>
  <si>
    <t>PROJECTS THAT INCLUDE DESIGN OF HARDWARE AND SOFTWARE</t>
  </si>
  <si>
    <t>Presents hardware/software interfaces documentation</t>
  </si>
  <si>
    <t>Attaches  up-to-date MS Project file</t>
  </si>
  <si>
    <t>2. Technical Progress</t>
  </si>
  <si>
    <t>3. Tasks Progress</t>
  </si>
  <si>
    <t>E. System Architecture and Interfaces</t>
  </si>
  <si>
    <t>H. Budget Analysis</t>
  </si>
  <si>
    <t>I. Tasks Analysis and Gantt Chart</t>
  </si>
  <si>
    <t>Arabic numbers (1, 2, 3, …, 10)</t>
  </si>
  <si>
    <t>Arabic numbers (11, …)</t>
  </si>
  <si>
    <t>Continue with page numbering using Arabic numbers</t>
  </si>
  <si>
    <t>Instructions for the Checking List</t>
  </si>
  <si>
    <t>This sheet has been designed to help you make sure that your progress report is complete. The parts of your report that are always required have been marked with an "R" in the third column of the table. The fourth column contains a formula that will display a red error message until you type any character in the "Check" column checking that the corresponding part is ready in the report. Optional parts have a clear blue background and if your report needs any of those parts type any character in the third column. The error message will be displayed until you check the corresponding part in the "Check" column.</t>
  </si>
  <si>
    <t>Presents and describes design alternatives</t>
  </si>
  <si>
    <t>Presents and justifies analysis criteria for the design alternatives</t>
  </si>
  <si>
    <t>Based on the analysis criteria, justifies all the choices made (An appendix is required for details of analysis of alternatives)</t>
  </si>
  <si>
    <t>Present design progress describing system modules or components, citing all standards used</t>
  </si>
  <si>
    <t>Describes the status of the tasks completed up to this date, explaining and justifying any delays and contingency actions taken</t>
  </si>
  <si>
    <t>3. Tasks Progress (An appendix is required with detailed analysis of progress and link to the Gantt chart)</t>
  </si>
  <si>
    <t>5. Next steps</t>
  </si>
  <si>
    <t>Lists the expected results for each characteristic to be tested and corrective actions when tests fail</t>
  </si>
  <si>
    <t>Next Steps</t>
  </si>
  <si>
    <t>Presents modules/components description</t>
  </si>
  <si>
    <t>5. Next Steps</t>
  </si>
  <si>
    <t>4. Expenditure Analysis</t>
  </si>
  <si>
    <t>4. Expenditure Analysis (An appendix is required with detailed calculations)</t>
  </si>
  <si>
    <t>Expenditure Analysis</t>
  </si>
  <si>
    <t>Body of Progress Report (maximum length 10 pages)</t>
  </si>
  <si>
    <t>Document does not repeat the mistakes made in the proposal.</t>
  </si>
  <si>
    <t>Summarizes problem description and project objectives taking into account the current status of the project</t>
  </si>
  <si>
    <t>Summarizes delays, difficulties, and problems up to this date, and contingency measures necessary to overcome them</t>
  </si>
  <si>
    <t>Re-examines problem description and project objectives taking into account the current status of the project</t>
  </si>
  <si>
    <r>
      <t xml:space="preserve">Presents </t>
    </r>
    <r>
      <rPr>
        <u/>
        <sz val="12"/>
        <rFont val="Times New Roman"/>
        <family val="1"/>
      </rPr>
      <t>basic</t>
    </r>
    <r>
      <rPr>
        <sz val="12"/>
        <rFont val="Times New Roman"/>
        <family val="1"/>
      </rPr>
      <t xml:space="preserve"> technical diagrams in the report body and refers to detailed diagrams in the appendix (Appendices are required for detailed descriptions, calculations and diagrams)</t>
    </r>
  </si>
  <si>
    <t>Describes and analyzes current expenditure on personnel, consulting, and other human resources, and compares to budget, justifying any discrepancies</t>
  </si>
  <si>
    <t xml:space="preserve">Lists all the user requirements agreed with client. The client must sign this document as evidence that they agree with the User Requirements. </t>
  </si>
  <si>
    <t>Summarizes current status of expenditures and expectations for the remaining costs of the project</t>
  </si>
  <si>
    <t xml:space="preserve">Describes upcoming tasks/phases considering current status, including corrective measures. Lessons learned during this time. </t>
  </si>
  <si>
    <t>Cites appropriate bibliographic information or data sources, and standards in the text</t>
  </si>
  <si>
    <t>Lists all the bibliographic information and data sources, and standards cited in the text</t>
  </si>
  <si>
    <t>Lists all the system specifications. Hardware and Software as needed.</t>
  </si>
  <si>
    <t>Presents detailed interface documentation</t>
  </si>
  <si>
    <t>Title page has university, department, title, logo, names, and date</t>
  </si>
  <si>
    <t>Document uses correct grammar</t>
  </si>
  <si>
    <t>Document has an appropriate composition style</t>
  </si>
  <si>
    <t>Analyzes current status with regard to the original schedule, explaining and justifying any changes in or departures from the approach presented in the proposal</t>
  </si>
  <si>
    <t>Describes and analyzes current expenditure on components, parts, software licencies, and other system resources, and compares to budget, justifying any discrepancies</t>
  </si>
  <si>
    <t>Presents new aspects of the project and analyzes new literature that has been found or needed after the proposal was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</si>
</sst>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sz val="11"/>
      <color theme="1"/>
      <name val="Calibri"/>
      <family val="2"/>
      <scheme val="minor"/>
    </font>
    <font>
      <sz val="8"/>
      <name val="Arial"/>
      <family val="2"/>
    </font>
    <font>
      <b/>
      <sz val="16"/>
      <color indexed="58"/>
      <name val="Times New Roman"/>
      <family val="1"/>
    </font>
    <font>
      <b/>
      <sz val="14"/>
      <color indexed="56"/>
      <name val="Arial"/>
      <family val="2"/>
    </font>
    <font>
      <b/>
      <sz val="10"/>
      <name val="Arial"/>
      <family val="2"/>
    </font>
    <font>
      <b/>
      <sz val="14"/>
      <name val="Arial"/>
      <family val="2"/>
    </font>
    <font>
      <b/>
      <sz val="12"/>
      <name val="Times New Roman"/>
      <family val="1"/>
    </font>
    <font>
      <b/>
      <sz val="10"/>
      <name val="Arial"/>
      <family val="2"/>
    </font>
    <font>
      <sz val="10"/>
      <name val="Times New Roman"/>
      <family val="1"/>
    </font>
    <font>
      <sz val="12"/>
      <name val="Times New Roman"/>
      <family val="1"/>
    </font>
    <font>
      <sz val="10"/>
      <name val="Arial"/>
      <family val="2"/>
    </font>
    <font>
      <sz val="8"/>
      <color indexed="81"/>
      <name val="Tahoma"/>
      <family val="2"/>
    </font>
    <font>
      <b/>
      <sz val="8"/>
      <color indexed="81"/>
      <name val="Tahoma"/>
      <family val="2"/>
    </font>
    <font>
      <b/>
      <i/>
      <sz val="14"/>
      <name val="Arial"/>
      <family val="2"/>
    </font>
    <font>
      <sz val="10"/>
      <color rgb="FFFF0000"/>
      <name val="Arial"/>
      <family val="2"/>
    </font>
    <font>
      <sz val="14"/>
      <name val="Times New Roman"/>
      <family val="1"/>
    </font>
    <font>
      <b/>
      <sz val="16"/>
      <name val="Times New Roman"/>
      <family val="1"/>
    </font>
    <font>
      <b/>
      <sz val="18"/>
      <name val="Times New Roman"/>
      <family val="1"/>
    </font>
    <font>
      <b/>
      <sz val="16"/>
      <name val="Arial"/>
      <family val="2"/>
    </font>
    <font>
      <sz val="16"/>
      <name val="Arial"/>
      <family val="2"/>
    </font>
    <font>
      <b/>
      <sz val="11"/>
      <color theme="1"/>
      <name val="Calibri"/>
      <family val="2"/>
      <scheme val="minor"/>
    </font>
    <font>
      <sz val="11"/>
      <name val="Arial"/>
      <family val="2"/>
    </font>
    <font>
      <b/>
      <sz val="12"/>
      <name val="Arial"/>
      <family val="2"/>
    </font>
    <font>
      <u/>
      <sz val="12"/>
      <name val="Times New Roman"/>
      <family val="1"/>
    </font>
  </fonts>
  <fills count="8">
    <fill>
      <patternFill patternType="none"/>
    </fill>
    <fill>
      <patternFill patternType="gray125"/>
    </fill>
    <fill>
      <patternFill patternType="solid">
        <fgColor indexed="41"/>
        <bgColor indexed="64"/>
      </patternFill>
    </fill>
    <fill>
      <patternFill patternType="lightDown"/>
    </fill>
    <fill>
      <patternFill patternType="solid">
        <fgColor indexed="65"/>
        <bgColor indexed="64"/>
      </patternFill>
    </fill>
    <fill>
      <patternFill patternType="solid">
        <fgColor theme="4" tint="0.79998168889431442"/>
        <bgColor indexed="64"/>
      </patternFill>
    </fill>
    <fill>
      <patternFill patternType="lightDown">
        <bgColor theme="0"/>
      </patternFill>
    </fill>
    <fill>
      <patternFill patternType="lightDown">
        <bgColor auto="1"/>
      </patternFill>
    </fill>
  </fills>
  <borders count="4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1" fillId="0" borderId="0"/>
    <xf numFmtId="9" fontId="1" fillId="0" borderId="0" applyFont="0" applyFill="0" applyBorder="0" applyAlignment="0" applyProtection="0"/>
  </cellStyleXfs>
  <cellXfs count="182">
    <xf numFmtId="0" fontId="0" fillId="0" borderId="0" xfId="0"/>
    <xf numFmtId="0" fontId="5" fillId="0" borderId="0" xfId="0" applyFont="1"/>
    <xf numFmtId="0" fontId="0" fillId="0" borderId="1" xfId="0" applyBorder="1" applyProtection="1"/>
    <xf numFmtId="0" fontId="0" fillId="0" borderId="0" xfId="0" applyProtection="1"/>
    <xf numFmtId="0" fontId="6" fillId="2" borderId="1" xfId="0" applyFont="1" applyFill="1" applyBorder="1" applyAlignment="1" applyProtection="1">
      <alignment wrapText="1"/>
    </xf>
    <xf numFmtId="2" fontId="5" fillId="0" borderId="1" xfId="0" applyNumberFormat="1" applyFont="1" applyBorder="1" applyAlignment="1" applyProtection="1">
      <alignment horizontal="right"/>
    </xf>
    <xf numFmtId="0" fontId="10" fillId="0" borderId="1" xfId="0" applyFont="1" applyBorder="1" applyAlignment="1" applyProtection="1">
      <alignment horizontal="left" wrapText="1" indent="2"/>
      <protection locked="0"/>
    </xf>
    <xf numFmtId="0" fontId="10" fillId="0" borderId="1" xfId="0" applyFont="1" applyFill="1" applyBorder="1" applyAlignment="1" applyProtection="1">
      <alignment horizontal="left" wrapText="1" indent="2"/>
      <protection locked="0"/>
    </xf>
    <xf numFmtId="0" fontId="6" fillId="0" borderId="6" xfId="0" applyFont="1" applyFill="1" applyBorder="1" applyAlignment="1" applyProtection="1">
      <alignment wrapText="1"/>
    </xf>
    <xf numFmtId="0" fontId="7" fillId="0" borderId="7" xfId="0" applyFont="1" applyBorder="1" applyAlignment="1" applyProtection="1">
      <alignment horizontal="left" wrapText="1" indent="1"/>
    </xf>
    <xf numFmtId="0" fontId="10" fillId="0" borderId="7" xfId="0" applyFont="1" applyBorder="1" applyAlignment="1" applyProtection="1">
      <alignment horizontal="left" wrapText="1" indent="2"/>
    </xf>
    <xf numFmtId="0" fontId="6" fillId="0" borderId="8" xfId="0" applyFont="1" applyBorder="1" applyAlignment="1">
      <alignment horizontal="center"/>
    </xf>
    <xf numFmtId="0" fontId="5" fillId="0" borderId="0" xfId="0" applyFont="1" applyAlignment="1" applyProtection="1">
      <alignment horizontal="right"/>
    </xf>
    <xf numFmtId="0" fontId="0" fillId="0" borderId="0" xfId="0" applyBorder="1" applyAlignment="1" applyProtection="1"/>
    <xf numFmtId="0" fontId="6" fillId="0" borderId="9" xfId="0" applyFont="1" applyBorder="1" applyAlignment="1" applyProtection="1">
      <alignment horizontal="center" wrapText="1"/>
    </xf>
    <xf numFmtId="0" fontId="5" fillId="0" borderId="10" xfId="0" applyFont="1" applyBorder="1" applyAlignment="1" applyProtection="1">
      <alignment horizontal="center"/>
    </xf>
    <xf numFmtId="0" fontId="11" fillId="0" borderId="1"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6" fillId="0" borderId="14" xfId="0" applyFont="1" applyBorder="1"/>
    <xf numFmtId="0" fontId="15" fillId="0" borderId="15" xfId="0" applyFont="1" applyBorder="1"/>
    <xf numFmtId="0" fontId="15" fillId="0" borderId="16" xfId="0" applyFont="1" applyBorder="1"/>
    <xf numFmtId="0" fontId="11" fillId="5" borderId="1" xfId="0" applyFont="1" applyFill="1" applyBorder="1" applyAlignment="1" applyProtection="1">
      <alignment horizontal="center"/>
      <protection locked="0"/>
    </xf>
    <xf numFmtId="0" fontId="5" fillId="5" borderId="10" xfId="0" applyFont="1" applyFill="1" applyBorder="1" applyAlignment="1" applyProtection="1">
      <alignment horizontal="center"/>
      <protection locked="0"/>
    </xf>
    <xf numFmtId="0" fontId="0" fillId="5" borderId="1" xfId="0" applyFill="1" applyBorder="1" applyAlignment="1" applyProtection="1">
      <alignment horizontal="center"/>
      <protection locked="0"/>
    </xf>
    <xf numFmtId="0" fontId="15" fillId="5" borderId="15" xfId="0" applyFont="1" applyFill="1" applyBorder="1"/>
    <xf numFmtId="0" fontId="10" fillId="5" borderId="7" xfId="0" applyFont="1" applyFill="1" applyBorder="1" applyAlignment="1" applyProtection="1">
      <alignment horizontal="left" wrapText="1" indent="2"/>
    </xf>
    <xf numFmtId="0" fontId="7" fillId="0" borderId="17" xfId="0" applyFont="1" applyFill="1" applyBorder="1" applyAlignment="1" applyProtection="1">
      <alignment horizontal="left" wrapText="1" indent="1"/>
    </xf>
    <xf numFmtId="0" fontId="9" fillId="0" borderId="0" xfId="0" applyFont="1"/>
    <xf numFmtId="0" fontId="11" fillId="0" borderId="19" xfId="0" applyFont="1" applyBorder="1" applyAlignment="1" applyProtection="1">
      <alignment horizontal="center" wrapText="1"/>
    </xf>
    <xf numFmtId="0" fontId="7" fillId="5" borderId="7" xfId="0" applyFont="1" applyFill="1" applyBorder="1" applyAlignment="1" applyProtection="1">
      <alignment horizontal="left" wrapText="1" indent="1"/>
    </xf>
    <xf numFmtId="0" fontId="16" fillId="0" borderId="18" xfId="0" applyFont="1" applyBorder="1" applyAlignment="1" applyProtection="1">
      <alignment horizontal="center"/>
      <protection locked="0"/>
    </xf>
    <xf numFmtId="0" fontId="11" fillId="6" borderId="1" xfId="0" applyFont="1" applyFill="1" applyBorder="1" applyAlignment="1" applyProtection="1">
      <alignment horizontal="center"/>
    </xf>
    <xf numFmtId="0" fontId="5" fillId="6" borderId="10" xfId="0" applyFont="1" applyFill="1" applyBorder="1" applyAlignment="1" applyProtection="1">
      <alignment horizontal="center"/>
    </xf>
    <xf numFmtId="0" fontId="15" fillId="6" borderId="15" xfId="0" applyFont="1" applyFill="1" applyBorder="1" applyProtection="1"/>
    <xf numFmtId="0" fontId="0" fillId="7" borderId="1" xfId="0" applyFill="1" applyBorder="1" applyAlignment="1" applyProtection="1">
      <alignment horizontal="center"/>
    </xf>
    <xf numFmtId="0" fontId="5" fillId="7" borderId="10" xfId="0" applyFont="1" applyFill="1" applyBorder="1" applyAlignment="1" applyProtection="1">
      <alignment horizontal="center"/>
    </xf>
    <xf numFmtId="0" fontId="15" fillId="7" borderId="15" xfId="0" applyFont="1" applyFill="1" applyBorder="1" applyProtection="1"/>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23" xfId="0" applyFont="1" applyBorder="1" applyAlignment="1">
      <alignment horizontal="left" vertical="center"/>
    </xf>
    <xf numFmtId="0" fontId="11" fillId="0" borderId="24" xfId="0" applyFont="1" applyBorder="1" applyAlignment="1">
      <alignment horizontal="left" vertical="center" indent="1"/>
    </xf>
    <xf numFmtId="0" fontId="5" fillId="0" borderId="24" xfId="0" applyFont="1" applyBorder="1" applyAlignment="1">
      <alignment vertical="center"/>
    </xf>
    <xf numFmtId="0" fontId="5" fillId="0" borderId="24" xfId="0" applyFont="1" applyBorder="1" applyAlignment="1">
      <alignment horizontal="left" vertical="center"/>
    </xf>
    <xf numFmtId="0" fontId="11" fillId="0" borderId="26" xfId="0" applyFont="1" applyBorder="1"/>
    <xf numFmtId="0" fontId="11" fillId="0" borderId="27" xfId="0" applyFont="1" applyBorder="1"/>
    <xf numFmtId="0" fontId="0" fillId="0" borderId="26" xfId="0" applyBorder="1"/>
    <xf numFmtId="0" fontId="11" fillId="0" borderId="26" xfId="0" applyFont="1" applyBorder="1" applyAlignment="1">
      <alignment vertical="center" wrapText="1"/>
    </xf>
    <xf numFmtId="0" fontId="11" fillId="5" borderId="24" xfId="0" applyFont="1" applyFill="1" applyBorder="1" applyAlignment="1">
      <alignment horizontal="left" vertical="center" indent="1"/>
    </xf>
    <xf numFmtId="0" fontId="11" fillId="5" borderId="25" xfId="0" applyFont="1" applyFill="1" applyBorder="1" applyAlignment="1">
      <alignment horizontal="left" indent="1"/>
    </xf>
    <xf numFmtId="0" fontId="11" fillId="0" borderId="0" xfId="0" applyFont="1"/>
    <xf numFmtId="0" fontId="0" fillId="0" borderId="0" xfId="0" applyFill="1"/>
    <xf numFmtId="9" fontId="8" fillId="0" borderId="1" xfId="0" applyNumberFormat="1" applyFont="1" applyBorder="1" applyProtection="1"/>
    <xf numFmtId="0" fontId="0" fillId="0" borderId="1" xfId="0" applyFill="1" applyBorder="1" applyAlignment="1" applyProtection="1"/>
    <xf numFmtId="9" fontId="5" fillId="0" borderId="1" xfId="0" applyNumberFormat="1" applyFont="1" applyBorder="1" applyProtection="1"/>
    <xf numFmtId="0" fontId="5" fillId="0" borderId="0" xfId="0" applyFont="1" applyFill="1"/>
    <xf numFmtId="2" fontId="8" fillId="0" borderId="1" xfId="0" applyNumberFormat="1" applyFont="1" applyBorder="1" applyAlignment="1" applyProtection="1">
      <alignment horizontal="right"/>
    </xf>
    <xf numFmtId="9" fontId="8" fillId="0" borderId="1" xfId="0" applyNumberFormat="1" applyFont="1" applyBorder="1" applyAlignment="1" applyProtection="1"/>
    <xf numFmtId="0" fontId="0" fillId="0" borderId="1" xfId="0" applyBorder="1" applyAlignment="1" applyProtection="1">
      <alignment horizontal="right"/>
    </xf>
    <xf numFmtId="0" fontId="7" fillId="0" borderId="1" xfId="0" applyFont="1" applyBorder="1" applyAlignment="1" applyProtection="1">
      <alignment horizontal="left" wrapText="1" indent="1"/>
    </xf>
    <xf numFmtId="0" fontId="7" fillId="3" borderId="1" xfId="0" applyFont="1" applyFill="1" applyBorder="1" applyAlignment="1" applyProtection="1">
      <alignment horizontal="left" wrapText="1" indent="1"/>
    </xf>
    <xf numFmtId="9" fontId="10" fillId="0" borderId="1" xfId="0" applyNumberFormat="1" applyFont="1" applyBorder="1" applyAlignment="1" applyProtection="1">
      <alignment wrapText="1"/>
    </xf>
    <xf numFmtId="9" fontId="7" fillId="0" borderId="1" xfId="0" applyNumberFormat="1" applyFont="1" applyFill="1" applyBorder="1" applyAlignment="1" applyProtection="1">
      <alignment wrapText="1"/>
    </xf>
    <xf numFmtId="9" fontId="10" fillId="0" borderId="1" xfId="0" applyNumberFormat="1" applyFont="1" applyFill="1" applyBorder="1" applyAlignment="1" applyProtection="1">
      <alignment wrapText="1"/>
    </xf>
    <xf numFmtId="0" fontId="10" fillId="0" borderId="1" xfId="0" applyNumberFormat="1" applyFont="1" applyBorder="1" applyAlignment="1" applyProtection="1">
      <alignment horizontal="right" wrapText="1"/>
    </xf>
    <xf numFmtId="9" fontId="0" fillId="0" borderId="0" xfId="0" applyNumberFormat="1" applyAlignment="1" applyProtection="1">
      <alignment horizontal="right"/>
    </xf>
    <xf numFmtId="9" fontId="10" fillId="0" borderId="1" xfId="0" applyNumberFormat="1" applyFont="1" applyBorder="1" applyAlignment="1" applyProtection="1">
      <alignment horizontal="right" wrapText="1" indent="2"/>
    </xf>
    <xf numFmtId="0" fontId="10" fillId="0" borderId="1" xfId="0" applyFont="1" applyBorder="1" applyAlignment="1" applyProtection="1">
      <alignment horizontal="left" wrapText="1" indent="2"/>
    </xf>
    <xf numFmtId="9" fontId="8" fillId="3" borderId="1" xfId="0" applyNumberFormat="1" applyFont="1" applyFill="1" applyBorder="1" applyProtection="1"/>
    <xf numFmtId="0" fontId="0" fillId="3" borderId="1" xfId="0" applyFill="1" applyBorder="1" applyProtection="1"/>
    <xf numFmtId="0" fontId="7" fillId="0" borderId="1" xfId="0" applyFont="1" applyFill="1" applyBorder="1" applyAlignment="1" applyProtection="1">
      <alignment horizontal="left" wrapText="1" indent="1"/>
    </xf>
    <xf numFmtId="0" fontId="10" fillId="0" borderId="1" xfId="0" applyFont="1" applyFill="1" applyBorder="1" applyAlignment="1" applyProtection="1">
      <alignment horizontal="left" wrapText="1" indent="2"/>
    </xf>
    <xf numFmtId="0" fontId="10" fillId="5" borderId="1" xfId="0" applyFont="1" applyFill="1" applyBorder="1" applyAlignment="1" applyProtection="1">
      <alignment horizontal="left" wrapText="1" indent="2"/>
    </xf>
    <xf numFmtId="0" fontId="17" fillId="0" borderId="4" xfId="0" applyFont="1" applyFill="1" applyBorder="1" applyAlignment="1" applyProtection="1">
      <alignment horizontal="center" wrapText="1"/>
    </xf>
    <xf numFmtId="0" fontId="7" fillId="5" borderId="1" xfId="0" applyFont="1" applyFill="1" applyBorder="1" applyAlignment="1" applyProtection="1">
      <alignment horizontal="left" wrapText="1" indent="1"/>
    </xf>
    <xf numFmtId="9" fontId="5" fillId="0" borderId="1" xfId="0" applyNumberFormat="1" applyFont="1" applyBorder="1" applyAlignment="1" applyProtection="1">
      <alignment horizontal="left" indent="1"/>
    </xf>
    <xf numFmtId="9" fontId="5" fillId="3" borderId="1" xfId="0" applyNumberFormat="1" applyFont="1" applyFill="1" applyBorder="1" applyAlignment="1" applyProtection="1">
      <alignment horizontal="left" indent="1"/>
    </xf>
    <xf numFmtId="0" fontId="5" fillId="0" borderId="0" xfId="0" applyFont="1" applyProtection="1"/>
    <xf numFmtId="0" fontId="5" fillId="0" borderId="1" xfId="0" applyFont="1" applyBorder="1" applyAlignment="1" applyProtection="1">
      <alignment wrapText="1"/>
    </xf>
    <xf numFmtId="0" fontId="5" fillId="0" borderId="0" xfId="0" applyFont="1" applyBorder="1" applyAlignment="1" applyProtection="1"/>
    <xf numFmtId="0" fontId="11" fillId="0" borderId="1" xfId="0" applyFont="1" applyBorder="1" applyAlignment="1" applyProtection="1"/>
    <xf numFmtId="0" fontId="11" fillId="0" borderId="5" xfId="0" applyFont="1" applyBorder="1" applyAlignment="1" applyProtection="1"/>
    <xf numFmtId="9" fontId="0" fillId="0" borderId="5" xfId="0" applyNumberFormat="1" applyBorder="1" applyProtection="1"/>
    <xf numFmtId="0" fontId="0" fillId="0" borderId="4" xfId="0" applyBorder="1" applyAlignment="1" applyProtection="1"/>
    <xf numFmtId="0" fontId="5" fillId="0" borderId="0" xfId="0" applyFont="1" applyBorder="1" applyAlignment="1" applyProtection="1">
      <alignment wrapText="1"/>
    </xf>
    <xf numFmtId="0" fontId="5" fillId="0" borderId="1" xfId="0" applyFont="1" applyBorder="1" applyAlignment="1" applyProtection="1"/>
    <xf numFmtId="0" fontId="5" fillId="3" borderId="1" xfId="0" applyFont="1" applyFill="1" applyBorder="1" applyProtection="1"/>
    <xf numFmtId="0" fontId="17" fillId="0" borderId="1" xfId="0" applyFont="1" applyFill="1" applyBorder="1" applyAlignment="1" applyProtection="1">
      <alignment horizontal="left" wrapText="1" indent="1"/>
    </xf>
    <xf numFmtId="0" fontId="17" fillId="0" borderId="1" xfId="0" applyFont="1" applyFill="1" applyBorder="1" applyAlignment="1" applyProtection="1">
      <alignment horizontal="left" wrapText="1"/>
    </xf>
    <xf numFmtId="9" fontId="19" fillId="0" borderId="1" xfId="0" applyNumberFormat="1" applyFont="1" applyBorder="1" applyProtection="1"/>
    <xf numFmtId="2" fontId="19" fillId="0" borderId="1" xfId="0" applyNumberFormat="1" applyFont="1" applyBorder="1" applyProtection="1"/>
    <xf numFmtId="9" fontId="17" fillId="0" borderId="5" xfId="0" applyNumberFormat="1" applyFont="1" applyFill="1" applyBorder="1" applyAlignment="1" applyProtection="1">
      <alignment wrapText="1"/>
    </xf>
    <xf numFmtId="2" fontId="17" fillId="0" borderId="5" xfId="0" applyNumberFormat="1" applyFont="1" applyFill="1" applyBorder="1" applyAlignment="1" applyProtection="1">
      <alignment wrapText="1"/>
    </xf>
    <xf numFmtId="0" fontId="17" fillId="3" borderId="1" xfId="0" applyFont="1" applyFill="1" applyBorder="1" applyAlignment="1" applyProtection="1">
      <alignment horizontal="left" wrapText="1" indent="1"/>
    </xf>
    <xf numFmtId="0" fontId="20" fillId="0" borderId="0" xfId="0" applyFont="1"/>
    <xf numFmtId="0" fontId="10" fillId="0" borderId="2" xfId="0" applyFont="1" applyFill="1" applyBorder="1" applyAlignment="1" applyProtection="1">
      <alignment horizontal="left" wrapText="1" indent="2"/>
    </xf>
    <xf numFmtId="9" fontId="10" fillId="0" borderId="2" xfId="0" applyNumberFormat="1" applyFont="1" applyFill="1" applyBorder="1" applyAlignment="1" applyProtection="1">
      <alignment wrapText="1"/>
    </xf>
    <xf numFmtId="0" fontId="0" fillId="0" borderId="2" xfId="0" applyBorder="1" applyAlignment="1" applyProtection="1">
      <alignment horizontal="right"/>
    </xf>
    <xf numFmtId="9" fontId="10" fillId="0" borderId="2" xfId="0" applyNumberFormat="1" applyFont="1" applyBorder="1" applyAlignment="1" applyProtection="1">
      <alignment horizontal="right" wrapText="1" indent="2"/>
    </xf>
    <xf numFmtId="0" fontId="10" fillId="0" borderId="2" xfId="0" applyFont="1" applyBorder="1" applyAlignment="1" applyProtection="1">
      <alignment horizontal="left" wrapText="1" indent="2"/>
    </xf>
    <xf numFmtId="0" fontId="18" fillId="0" borderId="1" xfId="0" applyFont="1" applyBorder="1" applyAlignment="1" applyProtection="1">
      <alignment wrapText="1"/>
    </xf>
    <xf numFmtId="9" fontId="18" fillId="0" borderId="1" xfId="0" applyNumberFormat="1" applyFont="1" applyBorder="1" applyAlignment="1" applyProtection="1">
      <alignment wrapText="1"/>
    </xf>
    <xf numFmtId="0" fontId="17" fillId="0" borderId="1" xfId="0" applyFont="1" applyBorder="1" applyAlignment="1" applyProtection="1">
      <alignment horizontal="left" wrapText="1" indent="1"/>
    </xf>
    <xf numFmtId="9" fontId="19" fillId="0" borderId="1" xfId="0" applyNumberFormat="1" applyFont="1" applyBorder="1" applyAlignment="1" applyProtection="1">
      <alignment horizontal="right"/>
    </xf>
    <xf numFmtId="2" fontId="19" fillId="0" borderId="1" xfId="0" applyNumberFormat="1" applyFont="1" applyBorder="1" applyAlignment="1" applyProtection="1">
      <alignment horizontal="right"/>
    </xf>
    <xf numFmtId="2" fontId="18" fillId="0" borderId="1" xfId="0" applyNumberFormat="1" applyFont="1" applyBorder="1" applyAlignment="1" applyProtection="1">
      <alignment wrapText="1"/>
    </xf>
    <xf numFmtId="164" fontId="19" fillId="0" borderId="1" xfId="0" applyNumberFormat="1" applyFont="1" applyBorder="1" applyAlignment="1" applyProtection="1">
      <alignment horizontal="right"/>
    </xf>
    <xf numFmtId="0" fontId="4" fillId="0" borderId="0" xfId="0" applyFont="1" applyAlignment="1" applyProtection="1">
      <alignment horizontal="center"/>
    </xf>
    <xf numFmtId="0" fontId="0" fillId="0" borderId="0" xfId="0" applyAlignment="1" applyProtection="1">
      <alignment horizontal="center"/>
    </xf>
    <xf numFmtId="0" fontId="0" fillId="0" borderId="0" xfId="0" applyBorder="1" applyAlignment="1" applyProtection="1">
      <alignment horizontal="center"/>
    </xf>
    <xf numFmtId="0" fontId="6" fillId="2" borderId="1" xfId="0" applyFont="1" applyFill="1" applyBorder="1" applyAlignment="1" applyProtection="1">
      <alignment horizontal="center" wrapText="1"/>
    </xf>
    <xf numFmtId="0" fontId="19" fillId="4" borderId="1" xfId="0" applyFont="1" applyFill="1" applyBorder="1" applyAlignment="1" applyProtection="1">
      <alignment horizontal="center"/>
    </xf>
    <xf numFmtId="0" fontId="5" fillId="4" borderId="1" xfId="0" applyFont="1" applyFill="1" applyBorder="1" applyAlignment="1" applyProtection="1">
      <alignment horizontal="center"/>
    </xf>
    <xf numFmtId="0" fontId="0" fillId="0" borderId="1" xfId="0" applyBorder="1" applyAlignment="1" applyProtection="1">
      <alignment horizontal="center"/>
    </xf>
    <xf numFmtId="0" fontId="0" fillId="0" borderId="2" xfId="0" applyBorder="1" applyAlignment="1" applyProtection="1">
      <alignment horizontal="center"/>
    </xf>
    <xf numFmtId="0" fontId="18" fillId="0" borderId="1" xfId="0" applyFont="1" applyBorder="1" applyAlignment="1" applyProtection="1">
      <alignment horizontal="center" wrapText="1"/>
    </xf>
    <xf numFmtId="0" fontId="0" fillId="0" borderId="1" xfId="0" applyFill="1" applyBorder="1" applyAlignment="1" applyProtection="1">
      <alignment horizontal="center"/>
    </xf>
    <xf numFmtId="0" fontId="5" fillId="0" borderId="1" xfId="0" applyFont="1" applyFill="1" applyBorder="1" applyAlignment="1" applyProtection="1">
      <alignment horizontal="center"/>
    </xf>
    <xf numFmtId="0" fontId="19" fillId="0" borderId="1" xfId="0" applyFont="1" applyBorder="1" applyAlignment="1" applyProtection="1">
      <alignment horizontal="center"/>
    </xf>
    <xf numFmtId="0" fontId="5" fillId="0" borderId="0" xfId="0" applyFont="1" applyAlignment="1" applyProtection="1">
      <alignment horizontal="center"/>
    </xf>
    <xf numFmtId="0" fontId="0" fillId="0" borderId="0" xfId="0" applyAlignment="1">
      <alignment horizontal="center"/>
    </xf>
    <xf numFmtId="0" fontId="1" fillId="0" borderId="1" xfId="1" applyBorder="1" applyAlignment="1">
      <alignment horizontal="center"/>
    </xf>
    <xf numFmtId="165" fontId="1" fillId="0" borderId="1" xfId="1" applyNumberFormat="1" applyBorder="1"/>
    <xf numFmtId="0" fontId="21" fillId="0" borderId="1" xfId="1" applyFont="1" applyBorder="1" applyAlignment="1">
      <alignment horizontal="center"/>
    </xf>
    <xf numFmtId="164" fontId="21" fillId="0" borderId="1" xfId="1" applyNumberFormat="1" applyFont="1" applyBorder="1" applyAlignment="1">
      <alignment horizontal="center"/>
    </xf>
    <xf numFmtId="0" fontId="22" fillId="0" borderId="0" xfId="0" applyFont="1" applyProtection="1"/>
    <xf numFmtId="0" fontId="3" fillId="0" borderId="0" xfId="0" applyFont="1" applyAlignment="1" applyProtection="1"/>
    <xf numFmtId="0" fontId="4" fillId="0" borderId="0" xfId="0" applyFont="1" applyAlignment="1" applyProtection="1"/>
    <xf numFmtId="0" fontId="10" fillId="5" borderId="7" xfId="0" applyFont="1" applyFill="1" applyBorder="1" applyAlignment="1" applyProtection="1">
      <alignment horizontal="left" wrapText="1" indent="2"/>
      <protection locked="0"/>
    </xf>
    <xf numFmtId="0" fontId="10" fillId="5" borderId="5" xfId="0" applyFont="1" applyFill="1" applyBorder="1" applyAlignment="1" applyProtection="1">
      <alignment horizontal="left" wrapText="1" indent="2"/>
      <protection locked="0"/>
    </xf>
    <xf numFmtId="0" fontId="7" fillId="0" borderId="7" xfId="0" applyFont="1" applyBorder="1" applyAlignment="1" applyProtection="1">
      <alignment horizontal="left" wrapText="1" indent="1"/>
      <protection locked="0"/>
    </xf>
    <xf numFmtId="0" fontId="7" fillId="0" borderId="11" xfId="0" applyFont="1" applyBorder="1" applyAlignment="1" applyProtection="1">
      <alignment horizontal="left" wrapText="1" indent="1"/>
      <protection locked="0"/>
    </xf>
    <xf numFmtId="0" fontId="5" fillId="0" borderId="10"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0" fillId="0" borderId="0" xfId="0" applyAlignment="1" applyProtection="1">
      <alignment wrapText="1"/>
    </xf>
    <xf numFmtId="0" fontId="19" fillId="0" borderId="1" xfId="0" applyFont="1" applyBorder="1" applyAlignment="1" applyProtection="1">
      <alignment wrapText="1"/>
      <protection locked="0"/>
    </xf>
    <xf numFmtId="0" fontId="8" fillId="0" borderId="1" xfId="0" applyFont="1" applyBorder="1" applyAlignment="1" applyProtection="1">
      <alignment wrapText="1"/>
      <protection locked="0"/>
    </xf>
    <xf numFmtId="0" fontId="0" fillId="0" borderId="1" xfId="0" applyBorder="1" applyAlignment="1" applyProtection="1">
      <alignment wrapText="1"/>
      <protection locked="0"/>
    </xf>
    <xf numFmtId="0" fontId="0" fillId="0" borderId="2" xfId="0" applyBorder="1" applyAlignment="1" applyProtection="1">
      <alignment wrapText="1"/>
    </xf>
    <xf numFmtId="0" fontId="0" fillId="0" borderId="0" xfId="0" applyAlignment="1" applyProtection="1">
      <alignment wrapText="1"/>
      <protection locked="0"/>
    </xf>
    <xf numFmtId="0" fontId="5" fillId="0" borderId="1" xfId="0" applyFont="1" applyFill="1" applyBorder="1" applyAlignment="1" applyProtection="1">
      <alignment wrapText="1"/>
      <protection locked="0"/>
    </xf>
    <xf numFmtId="0" fontId="0" fillId="0" borderId="1" xfId="0" applyFill="1" applyBorder="1" applyAlignment="1" applyProtection="1">
      <alignment wrapText="1"/>
      <protection locked="0"/>
    </xf>
    <xf numFmtId="0" fontId="5" fillId="0" borderId="1" xfId="0" applyFont="1" applyBorder="1" applyAlignment="1" applyProtection="1">
      <alignment horizontal="left" wrapText="1"/>
      <protection locked="0"/>
    </xf>
    <xf numFmtId="0" fontId="19" fillId="0" borderId="1" xfId="0" applyFont="1" applyBorder="1" applyAlignment="1" applyProtection="1">
      <alignment wrapText="1"/>
    </xf>
    <xf numFmtId="0" fontId="5" fillId="0" borderId="0" xfId="0" applyFont="1" applyAlignment="1" applyProtection="1">
      <alignment wrapText="1"/>
    </xf>
    <xf numFmtId="0" fontId="0" fillId="0" borderId="0" xfId="0" applyAlignment="1">
      <alignment wrapText="1"/>
    </xf>
    <xf numFmtId="0" fontId="3" fillId="0" borderId="0" xfId="0" applyFont="1" applyAlignment="1" applyProtection="1">
      <alignment horizontal="center"/>
    </xf>
    <xf numFmtId="0" fontId="4" fillId="0" borderId="0" xfId="0" applyFont="1" applyAlignment="1" applyProtection="1">
      <alignment horizontal="center"/>
    </xf>
    <xf numFmtId="0" fontId="5" fillId="0" borderId="3" xfId="0" applyFont="1" applyBorder="1" applyAlignment="1" applyProtection="1">
      <alignment horizontal="right"/>
      <protection locked="0"/>
    </xf>
    <xf numFmtId="0" fontId="21" fillId="0" borderId="0" xfId="1" applyFont="1" applyAlignment="1">
      <alignment horizontal="center"/>
    </xf>
    <xf numFmtId="0" fontId="5" fillId="0" borderId="2" xfId="0" applyFont="1" applyBorder="1" applyAlignment="1" applyProtection="1">
      <alignment horizontal="right"/>
      <protection locked="0"/>
    </xf>
    <xf numFmtId="0" fontId="5" fillId="0" borderId="0" xfId="0" applyFont="1" applyAlignment="1" applyProtection="1">
      <alignment horizontal="right"/>
    </xf>
    <xf numFmtId="15" fontId="5" fillId="0" borderId="2" xfId="0" applyNumberFormat="1" applyFont="1" applyBorder="1" applyAlignment="1" applyProtection="1">
      <alignment horizontal="right"/>
      <protection locked="0"/>
    </xf>
    <xf numFmtId="0" fontId="11" fillId="0" borderId="3" xfId="0" applyFont="1" applyBorder="1" applyAlignment="1" applyProtection="1"/>
    <xf numFmtId="0" fontId="0" fillId="0" borderId="3" xfId="0" applyBorder="1" applyAlignment="1" applyProtection="1"/>
    <xf numFmtId="0" fontId="0" fillId="0" borderId="0" xfId="0" applyAlignment="1" applyProtection="1">
      <alignment horizontal="center"/>
    </xf>
    <xf numFmtId="0" fontId="22" fillId="0" borderId="0" xfId="0" applyFont="1" applyAlignment="1" applyProtection="1">
      <alignment horizontal="left" wrapText="1"/>
    </xf>
    <xf numFmtId="0" fontId="23" fillId="0" borderId="0" xfId="0" applyFont="1" applyAlignment="1" applyProtection="1">
      <alignment horizontal="center"/>
    </xf>
    <xf numFmtId="0" fontId="11" fillId="0" borderId="3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6" fillId="0" borderId="0" xfId="0" applyFont="1" applyAlignment="1">
      <alignment horizontal="center"/>
    </xf>
    <xf numFmtId="0" fontId="11" fillId="0" borderId="27" xfId="0" applyFont="1" applyBorder="1" applyAlignment="1">
      <alignment vertical="center" wrapText="1"/>
    </xf>
    <xf numFmtId="0" fontId="11" fillId="0" borderId="28" xfId="0" applyFont="1" applyBorder="1" applyAlignment="1">
      <alignment vertical="center" wrapText="1"/>
    </xf>
    <xf numFmtId="0" fontId="0" fillId="0" borderId="27" xfId="0" applyBorder="1" applyAlignment="1">
      <alignment horizontal="center"/>
    </xf>
    <xf numFmtId="0" fontId="0" fillId="0" borderId="28" xfId="0" applyBorder="1" applyAlignment="1">
      <alignment horizont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9" xfId="0" applyFont="1" applyBorder="1" applyAlignment="1">
      <alignment horizontal="center"/>
    </xf>
    <xf numFmtId="0" fontId="15" fillId="0" borderId="22" xfId="0" applyFont="1" applyBorder="1" applyAlignment="1">
      <alignment horizontal="center"/>
    </xf>
    <xf numFmtId="0" fontId="11" fillId="0" borderId="30"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28"/>
  <sheetViews>
    <sheetView tabSelected="1" zoomScale="80" zoomScaleNormal="80" zoomScalePageLayoutView="80" workbookViewId="0">
      <selection activeCell="A27" sqref="A27"/>
    </sheetView>
  </sheetViews>
  <sheetFormatPr defaultColWidth="8.85546875" defaultRowHeight="12.75" x14ac:dyDescent="0.2"/>
  <cols>
    <col min="1" max="1" width="61.85546875" customWidth="1"/>
    <col min="2" max="2" width="28.42578125" bestFit="1" customWidth="1"/>
    <col min="3" max="3" width="12.140625" customWidth="1"/>
    <col min="4" max="4" width="10.140625" customWidth="1"/>
    <col min="5" max="5" width="10" customWidth="1"/>
    <col min="6" max="6" width="62.7109375" style="146" customWidth="1"/>
    <col min="7" max="7" width="15.140625" style="121" customWidth="1"/>
  </cols>
  <sheetData>
    <row r="1" spans="1:7" ht="20.25" x14ac:dyDescent="0.3">
      <c r="A1" s="147" t="s">
        <v>0</v>
      </c>
      <c r="B1" s="147"/>
      <c r="C1" s="147"/>
      <c r="D1" s="147"/>
      <c r="E1" s="147"/>
      <c r="F1" s="147"/>
      <c r="G1" s="147"/>
    </row>
    <row r="2" spans="1:7" ht="20.25" x14ac:dyDescent="0.3">
      <c r="A2" s="147" t="s">
        <v>1</v>
      </c>
      <c r="B2" s="147"/>
      <c r="C2" s="147"/>
      <c r="D2" s="147"/>
      <c r="E2" s="147"/>
      <c r="F2" s="147"/>
      <c r="G2" s="147"/>
    </row>
    <row r="3" spans="1:7" ht="20.25" x14ac:dyDescent="0.3">
      <c r="A3" s="147" t="s">
        <v>2</v>
      </c>
      <c r="B3" s="147"/>
      <c r="C3" s="147"/>
      <c r="D3" s="147"/>
      <c r="E3" s="147"/>
      <c r="F3" s="147"/>
      <c r="G3" s="147"/>
    </row>
    <row r="4" spans="1:7" x14ac:dyDescent="0.2">
      <c r="A4" s="3"/>
      <c r="B4" s="3"/>
      <c r="C4" s="3"/>
      <c r="D4" s="3"/>
      <c r="E4" s="3"/>
      <c r="F4" s="135"/>
      <c r="G4" s="109"/>
    </row>
    <row r="5" spans="1:7" ht="18" x14ac:dyDescent="0.25">
      <c r="A5" s="148" t="s">
        <v>3</v>
      </c>
      <c r="B5" s="148"/>
      <c r="C5" s="148"/>
      <c r="D5" s="148"/>
      <c r="E5" s="148"/>
      <c r="F5" s="148"/>
      <c r="G5" s="148"/>
    </row>
    <row r="6" spans="1:7" x14ac:dyDescent="0.2">
      <c r="A6" s="3"/>
      <c r="B6" s="3"/>
      <c r="C6" s="3"/>
      <c r="D6" s="3"/>
      <c r="E6" s="3"/>
      <c r="F6" s="135"/>
      <c r="G6" s="109"/>
    </row>
    <row r="7" spans="1:7" x14ac:dyDescent="0.2">
      <c r="A7" s="152" t="s">
        <v>4</v>
      </c>
      <c r="B7" s="152"/>
      <c r="C7" s="149"/>
      <c r="D7" s="149"/>
      <c r="E7" s="149"/>
      <c r="F7" s="149"/>
      <c r="G7" s="110"/>
    </row>
    <row r="8" spans="1:7" x14ac:dyDescent="0.2">
      <c r="A8" s="152" t="s">
        <v>5</v>
      </c>
      <c r="B8" s="152"/>
      <c r="C8" s="151"/>
      <c r="D8" s="151"/>
      <c r="E8" s="151"/>
      <c r="F8" s="151"/>
      <c r="G8" s="110"/>
    </row>
    <row r="9" spans="1:7" x14ac:dyDescent="0.2">
      <c r="A9" s="152" t="s">
        <v>6</v>
      </c>
      <c r="B9" s="152"/>
      <c r="C9" s="151"/>
      <c r="D9" s="151"/>
      <c r="E9" s="151"/>
      <c r="F9" s="151"/>
      <c r="G9" s="110"/>
    </row>
    <row r="10" spans="1:7" x14ac:dyDescent="0.2">
      <c r="A10" s="152" t="s">
        <v>7</v>
      </c>
      <c r="B10" s="152"/>
      <c r="C10" s="153"/>
      <c r="D10" s="151"/>
      <c r="E10" s="151"/>
      <c r="F10" s="151"/>
      <c r="G10" s="110"/>
    </row>
    <row r="11" spans="1:7" x14ac:dyDescent="0.2">
      <c r="A11" s="152" t="s">
        <v>8</v>
      </c>
      <c r="B11" s="152"/>
      <c r="C11" s="151"/>
      <c r="D11" s="151"/>
      <c r="E11" s="151"/>
      <c r="F11" s="151"/>
      <c r="G11" s="110"/>
    </row>
    <row r="12" spans="1:7" x14ac:dyDescent="0.2">
      <c r="A12" s="152" t="s">
        <v>70</v>
      </c>
      <c r="B12" s="152"/>
      <c r="C12" s="151"/>
      <c r="D12" s="151"/>
      <c r="E12" s="151"/>
      <c r="F12" s="151"/>
      <c r="G12" s="110"/>
    </row>
    <row r="13" spans="1:7" x14ac:dyDescent="0.2">
      <c r="A13" s="152" t="s">
        <v>71</v>
      </c>
      <c r="B13" s="152"/>
      <c r="C13" s="151"/>
      <c r="D13" s="151"/>
      <c r="E13" s="151"/>
      <c r="F13" s="151"/>
      <c r="G13" s="110"/>
    </row>
    <row r="14" spans="1:7" x14ac:dyDescent="0.2">
      <c r="A14" s="3"/>
      <c r="B14" s="3"/>
      <c r="C14" s="3"/>
      <c r="D14" s="3"/>
      <c r="E14" s="3"/>
      <c r="F14" s="135"/>
      <c r="G14" s="109"/>
    </row>
    <row r="15" spans="1:7" ht="72" customHeight="1" x14ac:dyDescent="0.25">
      <c r="A15" s="4" t="s">
        <v>11</v>
      </c>
      <c r="B15" s="4" t="s">
        <v>33</v>
      </c>
      <c r="C15" s="4" t="s">
        <v>72</v>
      </c>
      <c r="D15" s="4" t="s">
        <v>76</v>
      </c>
      <c r="E15" s="4" t="s">
        <v>12</v>
      </c>
      <c r="F15" s="4" t="s">
        <v>13</v>
      </c>
      <c r="G15" s="111" t="s">
        <v>24</v>
      </c>
    </row>
    <row r="16" spans="1:7" s="95" customFormat="1" ht="40.5" x14ac:dyDescent="0.3">
      <c r="A16" s="103" t="s">
        <v>26</v>
      </c>
      <c r="B16" s="94"/>
      <c r="C16" s="107">
        <f>AVERAGE(C17:C21)*E16</f>
        <v>0.1</v>
      </c>
      <c r="D16" s="105">
        <f>AVERAGE(D17:D21)*E16</f>
        <v>0.4</v>
      </c>
      <c r="E16" s="90">
        <v>0.1</v>
      </c>
      <c r="F16" s="136"/>
      <c r="G16" s="112"/>
    </row>
    <row r="17" spans="1:7" ht="31.5" x14ac:dyDescent="0.25">
      <c r="A17" s="68" t="s">
        <v>180</v>
      </c>
      <c r="B17" s="6" t="s">
        <v>30</v>
      </c>
      <c r="C17" s="67">
        <f>IF(B17=B$94,D$94,IF(B17=B$95,D$95,IF(B17=B$96,D$96,IF(B17=B$97,D$97,D$98))))</f>
        <v>1</v>
      </c>
      <c r="D17" s="59">
        <f>IF(B17=B$94,C$94,IF(B17=B$95,C$95,IF(B17=B$96,C$96,IF(B17=B$97,C$97,C$98))))</f>
        <v>4</v>
      </c>
      <c r="E17" s="69"/>
      <c r="F17" s="137"/>
      <c r="G17" s="113" t="s">
        <v>116</v>
      </c>
    </row>
    <row r="18" spans="1:7" ht="31.5" x14ac:dyDescent="0.25">
      <c r="A18" s="68" t="s">
        <v>25</v>
      </c>
      <c r="B18" s="6" t="s">
        <v>30</v>
      </c>
      <c r="C18" s="67">
        <f>IF(B18=B$94,D$94,IF(B18=B$95,D$95,IF(B18=B$96,D$96,IF(B18=B$97,D$97,D$98))))</f>
        <v>1</v>
      </c>
      <c r="D18" s="59">
        <f>IF(B18=B$94,C$94,IF(B18=B$95,C$95,IF(B18=B$96,C$96,IF(B18=B$97,C$97,C$98))))</f>
        <v>4</v>
      </c>
      <c r="E18" s="70"/>
      <c r="F18" s="138"/>
      <c r="G18" s="114" t="s">
        <v>116</v>
      </c>
    </row>
    <row r="19" spans="1:7" ht="48.75" customHeight="1" x14ac:dyDescent="0.25">
      <c r="A19" s="68" t="s">
        <v>181</v>
      </c>
      <c r="B19" s="6" t="s">
        <v>30</v>
      </c>
      <c r="C19" s="67">
        <f>IF(B19=B$94,D$94,IF(B19=B$95,D$95,IF(B19=B$96,D$96,IF(B19=B$97,D$97,D$98))))</f>
        <v>1</v>
      </c>
      <c r="D19" s="59">
        <f>IF(B19=B$94,C$94,IF(B19=B$95,C$95,IF(B19=B$96,C$96,IF(B19=B$97,C$97,C$98))))</f>
        <v>4</v>
      </c>
      <c r="E19" s="70"/>
      <c r="F19" s="138"/>
      <c r="G19" s="114" t="s">
        <v>116</v>
      </c>
    </row>
    <row r="20" spans="1:7" ht="31.5" x14ac:dyDescent="0.25">
      <c r="A20" s="68" t="s">
        <v>78</v>
      </c>
      <c r="B20" s="6" t="s">
        <v>30</v>
      </c>
      <c r="C20" s="67">
        <f>IF(B20=B$94,D$94,IF(B20=B$95,D$95,IF(B20=B$96,D$96,IF(B20=B$97,D$97,D$98))))</f>
        <v>1</v>
      </c>
      <c r="D20" s="59">
        <f>IF(B20=B$94,C$94,IF(B20=B$95,C$95,IF(B20=B$96,C$96,IF(B20=B$97,C$97,C$98))))</f>
        <v>4</v>
      </c>
      <c r="E20" s="70"/>
      <c r="F20" s="138"/>
      <c r="G20" s="114" t="s">
        <v>116</v>
      </c>
    </row>
    <row r="21" spans="1:7" ht="31.5" x14ac:dyDescent="0.25">
      <c r="A21" s="68" t="s">
        <v>77</v>
      </c>
      <c r="B21" s="6" t="s">
        <v>30</v>
      </c>
      <c r="C21" s="67">
        <f>IF(B21=B$94,D$94,IF(B21=B$95,D$95,IF(B21=B$96,D$96,IF(B21=B$97,D$97,D$98))))</f>
        <v>1</v>
      </c>
      <c r="D21" s="59">
        <f>IF(B21=B$94,C$94,IF(B21=B$95,C$95,IF(B21=B$96,C$96,IF(B21=B$97,C$97,C$98))))</f>
        <v>4</v>
      </c>
      <c r="E21" s="70"/>
      <c r="F21" s="138"/>
      <c r="G21" s="114" t="s">
        <v>116</v>
      </c>
    </row>
    <row r="22" spans="1:7" ht="37.5" customHeight="1" x14ac:dyDescent="0.25">
      <c r="A22" s="100"/>
      <c r="B22" s="100"/>
      <c r="C22" s="99"/>
      <c r="D22" s="98"/>
      <c r="E22" s="98"/>
      <c r="F22" s="139"/>
      <c r="G22" s="115"/>
    </row>
    <row r="23" spans="1:7" ht="45" x14ac:dyDescent="0.3">
      <c r="A23" s="101" t="s">
        <v>178</v>
      </c>
      <c r="B23" s="61"/>
      <c r="C23" s="102">
        <f>C24*E24+C28*E28+C35*E35+C38*E38+C42*E42+C44*E44</f>
        <v>0.70000000000000007</v>
      </c>
      <c r="D23" s="106">
        <f>D24*E24+D28*E28+D35*E35+D38*E38+D42*E42+D44*E44</f>
        <v>2.8000000000000003</v>
      </c>
      <c r="E23" s="102">
        <f>E24+E28+E35+E38+E42+E44</f>
        <v>0.70000000000000007</v>
      </c>
      <c r="F23" s="101"/>
      <c r="G23" s="116"/>
    </row>
    <row r="24" spans="1:7" ht="15.75" x14ac:dyDescent="0.25">
      <c r="A24" s="71" t="s">
        <v>83</v>
      </c>
      <c r="B24" s="61"/>
      <c r="C24" s="58">
        <f>AVERAGE(C25:C27)</f>
        <v>1</v>
      </c>
      <c r="D24" s="57">
        <f>AVERAGE(D25:D27)</f>
        <v>4</v>
      </c>
      <c r="E24" s="53">
        <v>0.05</v>
      </c>
      <c r="F24" s="137"/>
      <c r="G24" s="113"/>
    </row>
    <row r="25" spans="1:7" ht="31.5" x14ac:dyDescent="0.25">
      <c r="A25" s="68" t="s">
        <v>182</v>
      </c>
      <c r="B25" s="6" t="s">
        <v>30</v>
      </c>
      <c r="C25" s="62">
        <f>IF(B25=B$94,D$94,IF(B25=B$95,D$95,IF(B25=B$96,D$96,IF(B25=B$97,D$97,D$98))))</f>
        <v>1</v>
      </c>
      <c r="D25" s="59">
        <f>IF(B25=B$94,C$94,IF(B25=B$95,C$95,IF(B25=B$96,C$96,IF(B25=B$97,C$97,C$98))))</f>
        <v>4</v>
      </c>
      <c r="E25" s="70"/>
      <c r="F25" s="138"/>
      <c r="G25" s="114" t="s">
        <v>117</v>
      </c>
    </row>
    <row r="26" spans="1:7" ht="50.25" customHeight="1" x14ac:dyDescent="0.25">
      <c r="A26" s="72" t="s">
        <v>197</v>
      </c>
      <c r="B26" s="6" t="s">
        <v>30</v>
      </c>
      <c r="C26" s="62">
        <f>IF(B26=B$94,D$94,IF(B26=B$95,D$95,IF(B26=B$96,D$96,IF(B26=B$97,D$97,D$98))))</f>
        <v>1</v>
      </c>
      <c r="D26" s="59">
        <f>IF(B26=B$94,C$94,IF(B26=B$95,C$95,IF(B26=B$96,C$96,IF(B26=B$97,C$97,C$98))))</f>
        <v>4</v>
      </c>
      <c r="E26" s="70"/>
      <c r="F26" s="138"/>
      <c r="G26" s="114" t="s">
        <v>118</v>
      </c>
    </row>
    <row r="27" spans="1:7" ht="15.75" x14ac:dyDescent="0.25">
      <c r="A27" s="72" t="s">
        <v>14</v>
      </c>
      <c r="B27" s="6" t="s">
        <v>30</v>
      </c>
      <c r="C27" s="62">
        <f>IF(B27=B$94,D$94,IF(B27=B$95,D$95,IF(B27=B$96,D$96,IF(B27=B$97,D$97,D$98))))</f>
        <v>1</v>
      </c>
      <c r="D27" s="59">
        <f>IF(B27=B$94,C$94,IF(B27=B$95,C$95,IF(B27=B$96,C$96,IF(B27=B$97,C$97,C$98))))</f>
        <v>4</v>
      </c>
      <c r="E27" s="70"/>
      <c r="F27" s="138"/>
      <c r="G27" s="114" t="s">
        <v>116</v>
      </c>
    </row>
    <row r="28" spans="1:7" ht="31.5" x14ac:dyDescent="0.25">
      <c r="A28" s="71" t="s">
        <v>84</v>
      </c>
      <c r="B28" s="61"/>
      <c r="C28" s="58">
        <f>AVERAGE(C29:C34)</f>
        <v>1</v>
      </c>
      <c r="D28" s="57">
        <f>AVERAGE(D29:D34)</f>
        <v>4</v>
      </c>
      <c r="E28" s="53">
        <v>0.2</v>
      </c>
      <c r="F28" s="137"/>
      <c r="G28" s="113"/>
    </row>
    <row r="29" spans="1:7" ht="15.75" x14ac:dyDescent="0.25">
      <c r="A29" s="72" t="s">
        <v>164</v>
      </c>
      <c r="B29" s="6" t="s">
        <v>30</v>
      </c>
      <c r="C29" s="62">
        <f t="shared" ref="C29:C34" si="0">IF(B29=B$94,D$94,IF(B29=B$95,D$95,IF(B29=B$96,D$96,IF(B29=B$97,D$97,D$98))))</f>
        <v>1</v>
      </c>
      <c r="D29" s="59">
        <f t="shared" ref="D29:D34" si="1">IF(B29=B$94,C$94,IF(B29=B$95,C$95,IF(B29=B$96,C$96,IF(B29=B$97,C$97,C$98))))</f>
        <v>4</v>
      </c>
      <c r="E29" s="69"/>
      <c r="F29" s="137"/>
      <c r="G29" s="113" t="s">
        <v>119</v>
      </c>
    </row>
    <row r="30" spans="1:7" ht="34.5" customHeight="1" x14ac:dyDescent="0.25">
      <c r="A30" s="72" t="s">
        <v>165</v>
      </c>
      <c r="B30" s="6" t="s">
        <v>30</v>
      </c>
      <c r="C30" s="62">
        <f t="shared" si="0"/>
        <v>1</v>
      </c>
      <c r="D30" s="59">
        <f t="shared" si="1"/>
        <v>4</v>
      </c>
      <c r="E30" s="69"/>
      <c r="F30" s="137"/>
      <c r="G30" s="113"/>
    </row>
    <row r="31" spans="1:7" ht="49.5" customHeight="1" x14ac:dyDescent="0.25">
      <c r="A31" s="72" t="s">
        <v>166</v>
      </c>
      <c r="B31" s="6" t="s">
        <v>30</v>
      </c>
      <c r="C31" s="62">
        <f t="shared" si="0"/>
        <v>1</v>
      </c>
      <c r="D31" s="59">
        <f t="shared" si="1"/>
        <v>4</v>
      </c>
      <c r="E31" s="69"/>
      <c r="F31" s="137"/>
      <c r="G31" s="113"/>
    </row>
    <row r="32" spans="1:7" ht="47.25" x14ac:dyDescent="0.25">
      <c r="A32" s="72" t="s">
        <v>79</v>
      </c>
      <c r="B32" s="6" t="s">
        <v>30</v>
      </c>
      <c r="C32" s="62">
        <f t="shared" si="0"/>
        <v>1</v>
      </c>
      <c r="D32" s="59">
        <f t="shared" si="1"/>
        <v>4</v>
      </c>
      <c r="E32" s="70"/>
      <c r="F32" s="138"/>
      <c r="G32" s="114" t="s">
        <v>119</v>
      </c>
    </row>
    <row r="33" spans="1:9" ht="31.5" x14ac:dyDescent="0.25">
      <c r="A33" s="72" t="s">
        <v>167</v>
      </c>
      <c r="B33" s="6" t="s">
        <v>30</v>
      </c>
      <c r="C33" s="62">
        <f t="shared" si="0"/>
        <v>1</v>
      </c>
      <c r="D33" s="59">
        <f t="shared" si="1"/>
        <v>4</v>
      </c>
      <c r="E33" s="70"/>
      <c r="F33" s="138"/>
      <c r="G33" s="114" t="s">
        <v>119</v>
      </c>
      <c r="I33" s="51"/>
    </row>
    <row r="34" spans="1:9" ht="64.5" customHeight="1" x14ac:dyDescent="0.25">
      <c r="A34" s="72" t="s">
        <v>183</v>
      </c>
      <c r="B34" s="6" t="s">
        <v>30</v>
      </c>
      <c r="C34" s="62">
        <f t="shared" si="0"/>
        <v>1</v>
      </c>
      <c r="D34" s="59">
        <f t="shared" si="1"/>
        <v>4</v>
      </c>
      <c r="E34" s="70"/>
      <c r="F34" s="138"/>
      <c r="G34" s="114"/>
      <c r="I34" s="51"/>
    </row>
    <row r="35" spans="1:9" ht="31.5" x14ac:dyDescent="0.25">
      <c r="A35" s="71" t="s">
        <v>169</v>
      </c>
      <c r="B35" s="61"/>
      <c r="C35" s="63">
        <f>AVERAGE(C36:C37)</f>
        <v>1</v>
      </c>
      <c r="D35" s="57">
        <f>AVERAGE(D36:D37)</f>
        <v>4</v>
      </c>
      <c r="E35" s="53">
        <v>0.15</v>
      </c>
      <c r="F35" s="137"/>
      <c r="G35" s="113"/>
    </row>
    <row r="36" spans="1:9" ht="47.25" x14ac:dyDescent="0.25">
      <c r="A36" s="72" t="s">
        <v>195</v>
      </c>
      <c r="B36" s="6" t="s">
        <v>30</v>
      </c>
      <c r="C36" s="62">
        <f>IF(B36=B$94,D$94,IF(B36=B$95,D$95,IF(B36=B$96,D$96,IF(B36=B$97,D$97,D$98))))</f>
        <v>1</v>
      </c>
      <c r="D36" s="59">
        <f>IF(B36=B$94,C$94,IF(B36=B$95,C$95,IF(B36=B$96,C$96,IF(B36=B$97,C$97,C$98))))</f>
        <v>4</v>
      </c>
      <c r="E36" s="70"/>
      <c r="F36" s="138"/>
      <c r="G36" s="114" t="s">
        <v>119</v>
      </c>
    </row>
    <row r="37" spans="1:9" ht="47.25" x14ac:dyDescent="0.25">
      <c r="A37" s="72" t="s">
        <v>168</v>
      </c>
      <c r="B37" s="6" t="s">
        <v>99</v>
      </c>
      <c r="C37" s="62">
        <f>IF(B37=B$110,D$110,IF(B37=B$111,D$111,IF(B37=B$112,D$112,IF(B37=B$113,D$113,D$114))))</f>
        <v>1</v>
      </c>
      <c r="D37" s="59">
        <f>IF(B37=B$110,C$110,IF(B37=B$111,C$111,IF(B37=B$112,C$112,IF(B37=B$113,C$113,C$114))))</f>
        <v>4</v>
      </c>
      <c r="E37" s="70"/>
      <c r="F37" s="138"/>
      <c r="G37" s="114" t="s">
        <v>119</v>
      </c>
    </row>
    <row r="38" spans="1:9" ht="31.5" x14ac:dyDescent="0.25">
      <c r="A38" s="71" t="s">
        <v>176</v>
      </c>
      <c r="B38" s="61"/>
      <c r="C38" s="63">
        <f>AVERAGE(C39:C41)</f>
        <v>1</v>
      </c>
      <c r="D38" s="57">
        <f>AVERAGE(D39:D41)</f>
        <v>4</v>
      </c>
      <c r="E38" s="53">
        <v>0.15</v>
      </c>
      <c r="F38" s="137"/>
      <c r="G38" s="113"/>
      <c r="I38" s="51"/>
    </row>
    <row r="39" spans="1:9" ht="47.25" x14ac:dyDescent="0.25">
      <c r="A39" s="72" t="s">
        <v>196</v>
      </c>
      <c r="B39" s="6" t="s">
        <v>30</v>
      </c>
      <c r="C39" s="62">
        <f>IF(B39=B$94,D$94,IF(B39=B$95,D$95,IF(B39=B$96,D$96,IF(B39=B$97,D$97,D$98))))</f>
        <v>1</v>
      </c>
      <c r="D39" s="59">
        <f>IF(B39=B$94,C$94,IF(B39=B$95,C$95,IF(B39=B$96,C$96,IF(B39=B$97,C$97,C$98))))</f>
        <v>4</v>
      </c>
      <c r="E39" s="70"/>
      <c r="F39" s="138"/>
      <c r="G39" s="114" t="s">
        <v>119</v>
      </c>
    </row>
    <row r="40" spans="1:9" ht="47.25" x14ac:dyDescent="0.25">
      <c r="A40" s="72" t="s">
        <v>184</v>
      </c>
      <c r="B40" s="6" t="s">
        <v>30</v>
      </c>
      <c r="C40" s="62">
        <f>IF(B40=B$94,D$94,IF(B40=B$95,D$95,IF(B40=B$96,D$96,IF(B40=B$97,D$97,D$98))))</f>
        <v>1</v>
      </c>
      <c r="D40" s="59">
        <f>IF(B40=B$94,C$94,IF(B40=B$95,C$95,IF(B40=B$96,C$96,IF(B40=B$97,C$97,C$98))))</f>
        <v>4</v>
      </c>
      <c r="E40" s="70"/>
      <c r="F40" s="138"/>
      <c r="G40" s="114" t="s">
        <v>119</v>
      </c>
    </row>
    <row r="41" spans="1:9" ht="31.5" x14ac:dyDescent="0.25">
      <c r="A41" s="72" t="s">
        <v>186</v>
      </c>
      <c r="B41" s="6" t="s">
        <v>30</v>
      </c>
      <c r="C41" s="62">
        <f>IF(B41=B$94,D$94,IF(B41=B$95,D$95,IF(B41=B$96,D$96,IF(B41=B$97,D$97,D$98))))</f>
        <v>1</v>
      </c>
      <c r="D41" s="59">
        <f>IF(B41=B$94,C$94,IF(B41=B$95,C$95,IF(B41=B$96,C$96,IF(B41=B$97,C$97,C$98))))</f>
        <v>4</v>
      </c>
      <c r="E41" s="70"/>
      <c r="F41" s="138"/>
      <c r="G41" s="114" t="s">
        <v>119</v>
      </c>
    </row>
    <row r="42" spans="1:9" ht="15.75" x14ac:dyDescent="0.25">
      <c r="A42" s="71" t="s">
        <v>170</v>
      </c>
      <c r="B42" s="61"/>
      <c r="C42" s="63">
        <f>AVERAGE(C43)</f>
        <v>1</v>
      </c>
      <c r="D42" s="57">
        <f>AVERAGE(D43)</f>
        <v>4</v>
      </c>
      <c r="E42" s="53">
        <v>0.05</v>
      </c>
      <c r="F42" s="137"/>
      <c r="G42" s="113"/>
    </row>
    <row r="43" spans="1:9" ht="31.5" x14ac:dyDescent="0.25">
      <c r="A43" s="72" t="s">
        <v>187</v>
      </c>
      <c r="B43" s="6" t="s">
        <v>30</v>
      </c>
      <c r="C43" s="62">
        <f>IF(B43=B$94,D$94,IF(B43=B$95,D$95,IF(B43=B$96,D$96,IF(B43=B$97,D$97,D$98))))</f>
        <v>1</v>
      </c>
      <c r="D43" s="59">
        <f>IF(B43=B$94,C$94,IF(B43=B$95,C$95,IF(B43=B$96,C$96,IF(B43=B$97,C$97,C$98))))</f>
        <v>4</v>
      </c>
      <c r="E43" s="70"/>
      <c r="F43" s="138"/>
      <c r="G43" s="114" t="s">
        <v>119</v>
      </c>
    </row>
    <row r="44" spans="1:9" ht="15.75" x14ac:dyDescent="0.25">
      <c r="A44" s="71" t="s">
        <v>16</v>
      </c>
      <c r="B44" s="61"/>
      <c r="C44" s="63">
        <f>AVERAGE(C45:C46)</f>
        <v>1</v>
      </c>
      <c r="D44" s="57">
        <f>AVERAGE(D45:D46)</f>
        <v>4</v>
      </c>
      <c r="E44" s="53">
        <v>0.1</v>
      </c>
      <c r="F44" s="137"/>
      <c r="G44" s="113"/>
    </row>
    <row r="45" spans="1:9" ht="31.5" x14ac:dyDescent="0.25">
      <c r="A45" s="72" t="s">
        <v>188</v>
      </c>
      <c r="B45" s="7" t="s">
        <v>27</v>
      </c>
      <c r="C45" s="64">
        <f>IF(B45=B$101,D$101,IF(B45=B$102,D$102,D$103))</f>
        <v>1</v>
      </c>
      <c r="D45" s="59">
        <f>IF(B45=B$101,C$101,IF(B45=B$102,C$102,C$103))</f>
        <v>4</v>
      </c>
      <c r="E45" s="70"/>
      <c r="F45" s="140"/>
      <c r="G45" s="114" t="s">
        <v>118</v>
      </c>
    </row>
    <row r="46" spans="1:9" ht="31.5" x14ac:dyDescent="0.25">
      <c r="A46" s="72" t="s">
        <v>189</v>
      </c>
      <c r="B46" s="7" t="s">
        <v>27</v>
      </c>
      <c r="C46" s="64">
        <f>IF(B46=B$101,D$101,IF(B46=B$102,D$102,D$103))</f>
        <v>1</v>
      </c>
      <c r="D46" s="59">
        <f>IF(B46=B$101,C$101,IF(B46=B$102,C$102,C$103))</f>
        <v>4</v>
      </c>
      <c r="E46" s="70"/>
      <c r="F46" s="138"/>
      <c r="G46" s="114" t="s">
        <v>116</v>
      </c>
    </row>
    <row r="47" spans="1:9" ht="36.75" customHeight="1" x14ac:dyDescent="0.25">
      <c r="A47" s="96"/>
      <c r="B47" s="96"/>
      <c r="C47" s="97"/>
      <c r="D47" s="98"/>
      <c r="E47" s="98"/>
      <c r="F47" s="139"/>
      <c r="G47" s="115"/>
    </row>
    <row r="48" spans="1:9" s="95" customFormat="1" ht="20.25" x14ac:dyDescent="0.3">
      <c r="A48" s="74" t="s">
        <v>17</v>
      </c>
      <c r="B48" s="94"/>
      <c r="C48" s="92">
        <f>C49*E49+C51*E51+C53*E53+C55*E55+C58*E58+C61*E61+C64*E64+C69*E69+C72*E72</f>
        <v>0.15000000000000002</v>
      </c>
      <c r="D48" s="93">
        <f>D49*E49+D51*E51+D53*E53+D55*E55+D58*E58+D61*E61+D64*E64+D69*E69+D72*E72</f>
        <v>0.60000000000000009</v>
      </c>
      <c r="E48" s="90">
        <f>SUM(E49,E51,E53,E55,E58,E61,E69,E72,E64)</f>
        <v>0.15</v>
      </c>
      <c r="F48" s="136"/>
      <c r="G48" s="112"/>
    </row>
    <row r="49" spans="1:7" ht="15.75" x14ac:dyDescent="0.25">
      <c r="A49" s="71" t="s">
        <v>85</v>
      </c>
      <c r="B49" s="61"/>
      <c r="C49" s="63">
        <f>AVERAGE(C50)</f>
        <v>1</v>
      </c>
      <c r="D49" s="57">
        <f>AVERAGE(D50)</f>
        <v>4</v>
      </c>
      <c r="E49" s="53">
        <v>0.01</v>
      </c>
      <c r="F49" s="137"/>
      <c r="G49" s="113"/>
    </row>
    <row r="50" spans="1:7" ht="32.25" customHeight="1" x14ac:dyDescent="0.25">
      <c r="A50" s="72" t="s">
        <v>94</v>
      </c>
      <c r="B50" s="6" t="s">
        <v>99</v>
      </c>
      <c r="C50" s="62">
        <f>IF(B50=B$110,D$110,IF(B50=B$111,D$111,IF(B50=B$112,D$112,IF(B50=B$113,D$113,D$114))))</f>
        <v>1</v>
      </c>
      <c r="D50" s="59">
        <f>IF(B50=B$110,C$110,IF(B50=B$111,C$111,IF(B50=B$112,C$112,IF(B50=B$113,C$113,C$114))))</f>
        <v>4</v>
      </c>
      <c r="E50" s="70"/>
      <c r="F50" s="137"/>
      <c r="G50" s="113" t="s">
        <v>116</v>
      </c>
    </row>
    <row r="51" spans="1:7" ht="15.75" x14ac:dyDescent="0.25">
      <c r="A51" s="71" t="s">
        <v>86</v>
      </c>
      <c r="B51" s="61"/>
      <c r="C51" s="63">
        <f>AVERAGE(C52)</f>
        <v>1</v>
      </c>
      <c r="D51" s="57">
        <f>AVERAGE(D52)</f>
        <v>4</v>
      </c>
      <c r="E51" s="53">
        <v>0.01</v>
      </c>
      <c r="F51" s="137"/>
      <c r="G51" s="113"/>
    </row>
    <row r="52" spans="1:7" ht="47.25" x14ac:dyDescent="0.25">
      <c r="A52" s="72" t="s">
        <v>185</v>
      </c>
      <c r="B52" s="6" t="s">
        <v>99</v>
      </c>
      <c r="C52" s="62">
        <f>IF(B52=B$110,D$110,IF(B52=B$111,D$111,IF(B52=B$112,D$112,IF(B52=B$113,D$113,D$114))))</f>
        <v>1</v>
      </c>
      <c r="D52" s="59">
        <f>IF(B52=B$110,C$110,IF(B52=B$111,C$111,IF(B52=B$112,C$112,IF(B52=B$113,C$113,C$114))))</f>
        <v>4</v>
      </c>
      <c r="E52" s="70"/>
      <c r="F52" s="137"/>
      <c r="G52" s="113" t="s">
        <v>119</v>
      </c>
    </row>
    <row r="53" spans="1:7" ht="15.75" x14ac:dyDescent="0.25">
      <c r="A53" s="71" t="s">
        <v>87</v>
      </c>
      <c r="B53" s="61"/>
      <c r="C53" s="63">
        <f>AVERAGE(C54)</f>
        <v>1</v>
      </c>
      <c r="D53" s="57">
        <f>AVERAGE(D54)</f>
        <v>4</v>
      </c>
      <c r="E53" s="53">
        <v>0.01</v>
      </c>
      <c r="F53" s="137"/>
      <c r="G53" s="113"/>
    </row>
    <row r="54" spans="1:7" ht="31.5" x14ac:dyDescent="0.25">
      <c r="A54" s="72" t="s">
        <v>190</v>
      </c>
      <c r="B54" s="6" t="s">
        <v>99</v>
      </c>
      <c r="C54" s="62">
        <f>IF(B54=B$110,D$110,IF(B54=B$111,D$111,IF(B54=B$112,D$112,IF(B54=B$113,D$113,D$114))))</f>
        <v>1</v>
      </c>
      <c r="D54" s="59">
        <f>IF(B54=B$110,C$110,IF(B54=B$111,C$111,IF(B54=B$112,C$112,IF(B54=B$113,C$113,C$114))))</f>
        <v>4</v>
      </c>
      <c r="E54" s="70"/>
      <c r="F54" s="137"/>
      <c r="G54" s="113" t="s">
        <v>119</v>
      </c>
    </row>
    <row r="55" spans="1:7" ht="15.75" x14ac:dyDescent="0.25">
      <c r="A55" s="71" t="s">
        <v>88</v>
      </c>
      <c r="B55" s="61"/>
      <c r="C55" s="63">
        <f>AVERAGE(C56:C57)</f>
        <v>1</v>
      </c>
      <c r="D55" s="57">
        <f>AVERAGE(D56:D57)</f>
        <v>4</v>
      </c>
      <c r="E55" s="53">
        <v>0.02</v>
      </c>
      <c r="F55" s="137"/>
      <c r="G55" s="113"/>
    </row>
    <row r="56" spans="1:7" ht="31.5" x14ac:dyDescent="0.25">
      <c r="A56" s="72" t="s">
        <v>80</v>
      </c>
      <c r="B56" s="6" t="s">
        <v>30</v>
      </c>
      <c r="C56" s="62">
        <f>IF(B56=B$94,D$94,IF(B56=B$95,D$95,IF(B56=B$96,D$96,IF(B56=B$97,D$97,D$98))))</f>
        <v>1</v>
      </c>
      <c r="D56" s="59">
        <f>IF(B56=B$94,C$94,IF(B56=B$95,C$95,IF(B56=B$96,C$96,IF(B56=B$97,C$97,C$98))))</f>
        <v>4</v>
      </c>
      <c r="E56" s="70"/>
      <c r="F56" s="137"/>
      <c r="G56" s="113" t="s">
        <v>119</v>
      </c>
    </row>
    <row r="57" spans="1:7" ht="31.5" customHeight="1" x14ac:dyDescent="0.25">
      <c r="A57" s="72" t="s">
        <v>81</v>
      </c>
      <c r="B57" s="7" t="s">
        <v>27</v>
      </c>
      <c r="C57" s="64">
        <f>IF(B57=B$101,D$101,IF(B57=B$102,D$102,D$103))</f>
        <v>1</v>
      </c>
      <c r="D57" s="59">
        <f>IF(B57=B$101,C$101,IF(B57=B$102,C$102,C$103))</f>
        <v>4</v>
      </c>
      <c r="E57" s="70"/>
      <c r="F57" s="137"/>
      <c r="G57" s="113" t="s">
        <v>119</v>
      </c>
    </row>
    <row r="58" spans="1:7" ht="15.75" x14ac:dyDescent="0.25">
      <c r="A58" s="71" t="s">
        <v>156</v>
      </c>
      <c r="B58" s="61"/>
      <c r="C58" s="63">
        <f>AVERAGE(C59:C60)</f>
        <v>1</v>
      </c>
      <c r="D58" s="57">
        <f>AVERAGE(D59:D60)</f>
        <v>4</v>
      </c>
      <c r="E58" s="53">
        <v>0.02</v>
      </c>
      <c r="F58" s="137"/>
      <c r="G58" s="113"/>
    </row>
    <row r="59" spans="1:7" ht="15.75" x14ac:dyDescent="0.25">
      <c r="A59" s="72" t="s">
        <v>82</v>
      </c>
      <c r="B59" s="7" t="s">
        <v>27</v>
      </c>
      <c r="C59" s="64">
        <f>IF(B59=B$101,D$101,IF(B59=B$102,D$102,D$103))</f>
        <v>1</v>
      </c>
      <c r="D59" s="59">
        <f>IF(B59=B$101,C$101,IF(B59=B$102,C$102,C$103))</f>
        <v>4</v>
      </c>
      <c r="E59" s="70"/>
      <c r="F59" s="137"/>
      <c r="G59" s="113" t="s">
        <v>115</v>
      </c>
    </row>
    <row r="60" spans="1:7" ht="15.75" x14ac:dyDescent="0.25">
      <c r="A60" s="72" t="s">
        <v>191</v>
      </c>
      <c r="B60" s="7" t="s">
        <v>27</v>
      </c>
      <c r="C60" s="64">
        <f>IF(B60=B$101,D$101,IF(B60=B$102,D$102,D$103))</f>
        <v>1</v>
      </c>
      <c r="D60" s="59">
        <f>IF(B60=B$101,C$101,IF(B60=B$102,C$102,C$103))</f>
        <v>4</v>
      </c>
      <c r="E60" s="70"/>
      <c r="F60" s="137"/>
      <c r="G60" s="113" t="s">
        <v>115</v>
      </c>
    </row>
    <row r="61" spans="1:7" ht="15.75" x14ac:dyDescent="0.25">
      <c r="A61" s="71" t="s">
        <v>89</v>
      </c>
      <c r="B61" s="61"/>
      <c r="C61" s="63">
        <f>AVERAGE(C62:C63)</f>
        <v>1</v>
      </c>
      <c r="D61" s="57">
        <f>AVERAGE(D62:D63)</f>
        <v>4</v>
      </c>
      <c r="E61" s="53">
        <v>0.03</v>
      </c>
      <c r="F61" s="137"/>
      <c r="G61" s="113"/>
    </row>
    <row r="62" spans="1:7" ht="31.5" x14ac:dyDescent="0.25">
      <c r="A62" s="72" t="s">
        <v>90</v>
      </c>
      <c r="B62" s="7" t="s">
        <v>27</v>
      </c>
      <c r="C62" s="64">
        <f>IF(B62=B$101,D$101,IF(B62=B$102,D$102,D$103))</f>
        <v>1</v>
      </c>
      <c r="D62" s="59">
        <f>IF(B62=B$101,C$101,IF(B62=B$102,C$102,C$103))</f>
        <v>4</v>
      </c>
      <c r="E62" s="70"/>
      <c r="F62" s="137"/>
      <c r="G62" s="113" t="s">
        <v>119</v>
      </c>
    </row>
    <row r="63" spans="1:7" ht="15.75" x14ac:dyDescent="0.25">
      <c r="A63" s="72" t="s">
        <v>91</v>
      </c>
      <c r="B63" s="7" t="s">
        <v>27</v>
      </c>
      <c r="C63" s="64">
        <f>IF(B63=B$101,D$101,IF(B63=B$102,D$102,D$103))</f>
        <v>1</v>
      </c>
      <c r="D63" s="59">
        <f>IF(B63=B$101,C$101,IF(B63=B$102,C$102,C$103))</f>
        <v>4</v>
      </c>
      <c r="E63" s="70"/>
      <c r="F63" s="137"/>
      <c r="G63" s="113" t="s">
        <v>116</v>
      </c>
    </row>
    <row r="64" spans="1:7" s="56" customFormat="1" ht="15.75" x14ac:dyDescent="0.25">
      <c r="A64" s="71" t="s">
        <v>109</v>
      </c>
      <c r="B64" s="61"/>
      <c r="C64" s="63">
        <f>AVERAGE(C65:C68)</f>
        <v>1</v>
      </c>
      <c r="D64" s="57">
        <f>AVERAGE(D65:D68)</f>
        <v>4</v>
      </c>
      <c r="E64" s="55">
        <v>0.03</v>
      </c>
      <c r="F64" s="141"/>
      <c r="G64" s="118"/>
    </row>
    <row r="65" spans="1:7" s="52" customFormat="1" ht="15.75" x14ac:dyDescent="0.25">
      <c r="A65" s="72" t="s">
        <v>110</v>
      </c>
      <c r="B65" s="6" t="s">
        <v>99</v>
      </c>
      <c r="C65" s="62">
        <f>IF(B65=B$110,D$110,IF(B65=B$111,D$111,IF(B65=B$112,D$112,IF(B65=B$113,D$113,D$114))))</f>
        <v>1</v>
      </c>
      <c r="D65" s="59">
        <f>IF(B65=B$110,C$110,IF(B65=B$111,C$111,IF(B65=B$112,C$112,IF(B65=B$113,C$113,C$114))))</f>
        <v>4</v>
      </c>
      <c r="E65" s="70"/>
      <c r="F65" s="142"/>
      <c r="G65" s="117" t="s">
        <v>120</v>
      </c>
    </row>
    <row r="66" spans="1:7" s="52" customFormat="1" ht="31.5" x14ac:dyDescent="0.25">
      <c r="A66" s="72" t="s">
        <v>112</v>
      </c>
      <c r="B66" s="6" t="s">
        <v>30</v>
      </c>
      <c r="C66" s="62">
        <f>IF(B66=B$94,D$94,IF(B66=B$95,D$95,IF(B66=B$96,D$96,IF(B66=B$97,D$97,D$98))))</f>
        <v>1</v>
      </c>
      <c r="D66" s="59">
        <f>IF(B66=B$94,C$94,IF(B66=B$95,C$95,IF(B66=B$96,C$96,IF(B66=B$97,C$97,C$98))))</f>
        <v>4</v>
      </c>
      <c r="E66" s="70"/>
      <c r="F66" s="142"/>
      <c r="G66" s="117" t="s">
        <v>120</v>
      </c>
    </row>
    <row r="67" spans="1:7" s="52" customFormat="1" ht="15.75" x14ac:dyDescent="0.25">
      <c r="A67" s="72" t="s">
        <v>111</v>
      </c>
      <c r="B67" s="6" t="s">
        <v>99</v>
      </c>
      <c r="C67" s="62">
        <f>IF(B67=B$110,D$110,IF(B67=B$111,D$111,IF(B67=B$112,D$112,IF(B67=B$113,D$113,D$114))))</f>
        <v>1</v>
      </c>
      <c r="D67" s="59">
        <f>IF(B67=B$110,C$110,IF(B67=B$111,C$111,IF(B67=B$112,C$112,IF(B67=B$113,C$113,C$114))))</f>
        <v>4</v>
      </c>
      <c r="E67" s="70"/>
      <c r="F67" s="142"/>
      <c r="G67" s="117" t="s">
        <v>120</v>
      </c>
    </row>
    <row r="68" spans="1:7" s="52" customFormat="1" ht="31.5" x14ac:dyDescent="0.25">
      <c r="A68" s="72" t="s">
        <v>171</v>
      </c>
      <c r="B68" s="6" t="s">
        <v>99</v>
      </c>
      <c r="C68" s="62">
        <f>IF(B68=B$110,D$110,IF(B68=B$111,D$111,IF(B68=B$112,D$112,IF(B68=B$113,D$113,D$114))))</f>
        <v>1</v>
      </c>
      <c r="D68" s="59">
        <f>IF(B68=B$110,C$110,IF(B68=B$111,C$111,IF(B68=B$112,C$112,IF(B68=B$113,C$113,C$114))))</f>
        <v>4</v>
      </c>
      <c r="E68" s="70"/>
      <c r="F68" s="142"/>
      <c r="G68" s="117" t="s">
        <v>120</v>
      </c>
    </row>
    <row r="69" spans="1:7" ht="15.75" x14ac:dyDescent="0.25">
      <c r="A69" s="71" t="s">
        <v>106</v>
      </c>
      <c r="B69" s="61"/>
      <c r="C69" s="63">
        <f>AVERAGE(C70:C71)</f>
        <v>1</v>
      </c>
      <c r="D69" s="57">
        <f>AVERAGE(D70:D71)</f>
        <v>4</v>
      </c>
      <c r="E69" s="53">
        <v>0.01</v>
      </c>
      <c r="F69" s="137"/>
      <c r="G69" s="113"/>
    </row>
    <row r="70" spans="1:7" ht="31.5" x14ac:dyDescent="0.25">
      <c r="A70" s="72" t="s">
        <v>92</v>
      </c>
      <c r="B70" s="7" t="s">
        <v>27</v>
      </c>
      <c r="C70" s="64">
        <f>IF(B70=B$101,D$101,IF(B70=B$102,D$102,D$103))</f>
        <v>1</v>
      </c>
      <c r="D70" s="59">
        <f>IF(B70=B$101,C$101,IF(B70=B$102,C$102,C$103))</f>
        <v>4</v>
      </c>
      <c r="E70" s="70"/>
      <c r="F70" s="137"/>
      <c r="G70" s="113" t="s">
        <v>119</v>
      </c>
    </row>
    <row r="71" spans="1:7" ht="31.5" x14ac:dyDescent="0.25">
      <c r="A71" s="72" t="s">
        <v>93</v>
      </c>
      <c r="B71" s="6" t="s">
        <v>30</v>
      </c>
      <c r="C71" s="62">
        <f>IF(B71=B$94,D$94,IF(B71=B$95,D$95,IF(B71=B$96,D$96,IF(B71=B$97,D$97,D$98))))</f>
        <v>1</v>
      </c>
      <c r="D71" s="59">
        <f>IF(B71=B$94,C$94,IF(B71=B$95,C$95,IF(B71=B$96,C$96,IF(B71=B$97,C$97,C$98))))</f>
        <v>4</v>
      </c>
      <c r="E71" s="70"/>
      <c r="F71" s="137"/>
      <c r="G71" s="113" t="s">
        <v>119</v>
      </c>
    </row>
    <row r="72" spans="1:7" ht="15.75" x14ac:dyDescent="0.25">
      <c r="A72" s="71" t="s">
        <v>107</v>
      </c>
      <c r="B72" s="61"/>
      <c r="C72" s="63">
        <f>AVERAGE(C73:C76)</f>
        <v>1</v>
      </c>
      <c r="D72" s="57">
        <f>AVERAGE(D73:D76)</f>
        <v>4</v>
      </c>
      <c r="E72" s="53">
        <v>0.01</v>
      </c>
      <c r="F72" s="137"/>
      <c r="G72" s="113"/>
    </row>
    <row r="73" spans="1:7" ht="15.75" x14ac:dyDescent="0.25">
      <c r="A73" s="72" t="s">
        <v>95</v>
      </c>
      <c r="B73" s="6" t="s">
        <v>30</v>
      </c>
      <c r="C73" s="62">
        <f>IF(B73=B$94,D$94,IF(B73=B$95,D$95,IF(B73=B$96,D$96,IF(B73=B$97,D$97,D$98))))</f>
        <v>1</v>
      </c>
      <c r="D73" s="59">
        <f>IF(B73=B$94,C$94,IF(B73=B$95,C$95,IF(B73=B$96,C$96,IF(B73=B$97,C$97,C$98))))</f>
        <v>4</v>
      </c>
      <c r="E73" s="70"/>
      <c r="F73" s="137"/>
      <c r="G73" s="113" t="s">
        <v>119</v>
      </c>
    </row>
    <row r="74" spans="1:7" ht="15.75" x14ac:dyDescent="0.25">
      <c r="A74" s="72" t="s">
        <v>96</v>
      </c>
      <c r="B74" s="6" t="s">
        <v>27</v>
      </c>
      <c r="C74" s="62">
        <f>IF(B74=B$106,D$106,D$107)</f>
        <v>1</v>
      </c>
      <c r="D74" s="65">
        <f>IF(B74=B$106,C$106,C$107)</f>
        <v>4</v>
      </c>
      <c r="E74" s="70"/>
      <c r="F74" s="137"/>
      <c r="G74" s="113"/>
    </row>
    <row r="75" spans="1:7" s="52" customFormat="1" ht="15.75" x14ac:dyDescent="0.25">
      <c r="A75" s="72" t="s">
        <v>36</v>
      </c>
      <c r="B75" s="7" t="s">
        <v>27</v>
      </c>
      <c r="C75" s="64">
        <f>IF(B75=B$101,D$101,IF(B75=B$102,D$102,D$103))</f>
        <v>1</v>
      </c>
      <c r="D75" s="59">
        <f>IF(B75=B$101,C$101,IF(B75=B$102,C$102,C$103))</f>
        <v>4</v>
      </c>
      <c r="E75" s="70"/>
      <c r="F75" s="142"/>
      <c r="G75" s="117" t="s">
        <v>119</v>
      </c>
    </row>
    <row r="76" spans="1:7" ht="31.5" x14ac:dyDescent="0.25">
      <c r="A76" s="75" t="s">
        <v>108</v>
      </c>
      <c r="B76" s="6" t="s">
        <v>27</v>
      </c>
      <c r="C76" s="64">
        <f>IF(B76="","",IF(B76=B$101,D$101,IF(B76=B$102,D$102,D$103)))</f>
        <v>1</v>
      </c>
      <c r="D76" s="59">
        <f>IF(B76="","",IF(B76=B$101,C$101,IF(B76=B$102,C$102,C$103)))</f>
        <v>4</v>
      </c>
      <c r="E76" s="2">
        <f>IF(C76="","",(IF(C76=C$94,D$94,IF(C76=C$95,D$95,IF(C76=C$96,D$96,IF(C76=C$97,D$97,D$98))))))</f>
        <v>0.6</v>
      </c>
      <c r="F76" s="138"/>
      <c r="G76" s="114"/>
    </row>
    <row r="77" spans="1:7" s="95" customFormat="1" ht="20.25" x14ac:dyDescent="0.3">
      <c r="A77" s="88" t="s">
        <v>114</v>
      </c>
      <c r="B77" s="94"/>
      <c r="C77" s="104">
        <f>C48+C23+C16</f>
        <v>0.95000000000000007</v>
      </c>
      <c r="D77" s="105">
        <f>D48+D23+D16</f>
        <v>3.8000000000000003</v>
      </c>
      <c r="E77" s="90">
        <f>E48+E44+E42+E38+E35+E28+E24+E16</f>
        <v>0.95000000000000007</v>
      </c>
      <c r="F77" s="136"/>
      <c r="G77" s="112"/>
    </row>
    <row r="78" spans="1:7" x14ac:dyDescent="0.2">
      <c r="A78" s="3"/>
      <c r="B78" s="3"/>
      <c r="C78" s="66"/>
      <c r="D78" s="3"/>
      <c r="E78" s="3"/>
      <c r="F78" s="135"/>
      <c r="G78" s="109"/>
    </row>
    <row r="79" spans="1:7" ht="54" x14ac:dyDescent="0.25">
      <c r="A79" s="4" t="s">
        <v>11</v>
      </c>
      <c r="B79" s="4" t="s">
        <v>33</v>
      </c>
      <c r="C79" s="4" t="s">
        <v>72</v>
      </c>
      <c r="D79" s="4" t="s">
        <v>105</v>
      </c>
      <c r="E79" s="4" t="s">
        <v>12</v>
      </c>
      <c r="F79" s="4" t="s">
        <v>13</v>
      </c>
      <c r="G79" s="111"/>
    </row>
    <row r="80" spans="1:7" ht="15.75" x14ac:dyDescent="0.25">
      <c r="A80" s="60" t="s">
        <v>19</v>
      </c>
      <c r="B80" s="61"/>
      <c r="C80" s="63">
        <f>AVERAGE(C81:C88)</f>
        <v>1</v>
      </c>
      <c r="D80" s="5">
        <f>AVERAGE(D81:D88)</f>
        <v>4</v>
      </c>
      <c r="E80" s="76">
        <v>0.05</v>
      </c>
      <c r="F80" s="143"/>
      <c r="G80" s="113"/>
    </row>
    <row r="81" spans="1:7" ht="36.75" customHeight="1" x14ac:dyDescent="0.25">
      <c r="A81" s="68" t="s">
        <v>192</v>
      </c>
      <c r="B81" s="6" t="s">
        <v>27</v>
      </c>
      <c r="C81" s="62">
        <f>IF(B81=B$106,D$106,D$107)</f>
        <v>1</v>
      </c>
      <c r="D81" s="65">
        <f>IF(B81=B$106,C$106,C$107)</f>
        <v>4</v>
      </c>
      <c r="E81" s="77"/>
      <c r="F81" s="143"/>
      <c r="G81" s="113" t="s">
        <v>116</v>
      </c>
    </row>
    <row r="82" spans="1:7" ht="15.75" x14ac:dyDescent="0.25">
      <c r="A82" s="68" t="s">
        <v>20</v>
      </c>
      <c r="B82" s="7" t="s">
        <v>27</v>
      </c>
      <c r="C82" s="64">
        <f>IF(B82=B$101,D$101,IF(B82=B$102,D$102,D$103))</f>
        <v>1</v>
      </c>
      <c r="D82" s="59">
        <f>IF(B82=B$101,C$101,IF(B82=B$102,C$102,C$103))</f>
        <v>4</v>
      </c>
      <c r="E82" s="70"/>
      <c r="F82" s="138"/>
      <c r="G82" s="117" t="s">
        <v>116</v>
      </c>
    </row>
    <row r="83" spans="1:7" ht="51.75" customHeight="1" x14ac:dyDescent="0.25">
      <c r="A83" s="68" t="s">
        <v>35</v>
      </c>
      <c r="B83" s="6" t="s">
        <v>27</v>
      </c>
      <c r="C83" s="62">
        <f>IF(B83=B$106,D$106,D$107)</f>
        <v>1</v>
      </c>
      <c r="D83" s="65">
        <f>IF(B83=B$106,C$106,C$107)</f>
        <v>4</v>
      </c>
      <c r="E83" s="70"/>
      <c r="F83" s="138"/>
      <c r="G83" s="117" t="s">
        <v>116</v>
      </c>
    </row>
    <row r="84" spans="1:7" ht="15.75" x14ac:dyDescent="0.25">
      <c r="A84" s="68" t="s">
        <v>193</v>
      </c>
      <c r="B84" s="7" t="s">
        <v>27</v>
      </c>
      <c r="C84" s="64">
        <f>IF(B84=B$101,D$101,IF(B84=B$102,D$102,D$103))</f>
        <v>1</v>
      </c>
      <c r="D84" s="59">
        <f>IF(B84=B$101,C$101,IF(B84=B$102,C$102,C$103))</f>
        <v>4</v>
      </c>
      <c r="E84" s="70"/>
      <c r="F84" s="138"/>
      <c r="G84" s="117" t="s">
        <v>116</v>
      </c>
    </row>
    <row r="85" spans="1:7" ht="15.75" x14ac:dyDescent="0.25">
      <c r="A85" s="68" t="s">
        <v>194</v>
      </c>
      <c r="B85" s="7" t="s">
        <v>27</v>
      </c>
      <c r="C85" s="64">
        <f>IF(B85=B$101,D$101,IF(B85=B$102,D$102,D$103))</f>
        <v>1</v>
      </c>
      <c r="D85" s="59">
        <f>IF(B85=B$101,C$101,IF(B85=B$102,C$102,C$103))</f>
        <v>4</v>
      </c>
      <c r="E85" s="70"/>
      <c r="F85" s="138"/>
      <c r="G85" s="117" t="s">
        <v>116</v>
      </c>
    </row>
    <row r="86" spans="1:7" ht="15.75" x14ac:dyDescent="0.25">
      <c r="A86" s="68" t="s">
        <v>21</v>
      </c>
      <c r="B86" s="7" t="s">
        <v>27</v>
      </c>
      <c r="C86" s="64">
        <f>IF(B86=B$101,D$101,IF(B86=B$102,D$102,D$103))</f>
        <v>1</v>
      </c>
      <c r="D86" s="59">
        <f>IF(B86=B$101,C$101,IF(B86=B$102,C$102,C$103))</f>
        <v>4</v>
      </c>
      <c r="E86" s="70"/>
      <c r="F86" s="138"/>
      <c r="G86" s="117" t="s">
        <v>116</v>
      </c>
    </row>
    <row r="87" spans="1:7" ht="31.5" x14ac:dyDescent="0.25">
      <c r="A87" s="68" t="s">
        <v>22</v>
      </c>
      <c r="B87" s="7" t="s">
        <v>27</v>
      </c>
      <c r="C87" s="64">
        <f>IF(B87=B$101,D$101,IF(B87=B$102,D$102,D$103))</f>
        <v>1</v>
      </c>
      <c r="D87" s="59">
        <f>IF(B87=B$101,C$101,IF(B87=B$102,C$102,C$103))</f>
        <v>4</v>
      </c>
      <c r="E87" s="70"/>
      <c r="F87" s="138"/>
      <c r="G87" s="117" t="s">
        <v>116</v>
      </c>
    </row>
    <row r="88" spans="1:7" ht="15.75" x14ac:dyDescent="0.25">
      <c r="A88" s="68" t="s">
        <v>23</v>
      </c>
      <c r="B88" s="7" t="s">
        <v>27</v>
      </c>
      <c r="C88" s="64">
        <f>IF(B88=B$101,D$101,IF(B88=B$102,D$102,D$103))</f>
        <v>1</v>
      </c>
      <c r="D88" s="59">
        <f>IF(B88=B$101,C$101,IF(B88=B$102,C$102,C$103))</f>
        <v>4</v>
      </c>
      <c r="E88" s="70"/>
      <c r="F88" s="138"/>
      <c r="G88" s="117" t="s">
        <v>116</v>
      </c>
    </row>
    <row r="89" spans="1:7" ht="33" customHeight="1" x14ac:dyDescent="0.25">
      <c r="A89" s="68" t="s">
        <v>179</v>
      </c>
      <c r="B89" s="7" t="s">
        <v>27</v>
      </c>
      <c r="C89" s="64">
        <f>IF(B89=B$101,D$103,IF(B89=B$102,D$102,D$101))</f>
        <v>0</v>
      </c>
      <c r="D89" s="59"/>
      <c r="E89" s="70"/>
      <c r="F89" s="138"/>
      <c r="G89" s="117"/>
    </row>
    <row r="90" spans="1:7" s="1" customFormat="1" ht="15.75" x14ac:dyDescent="0.25">
      <c r="A90" s="60" t="s">
        <v>18</v>
      </c>
      <c r="B90" s="87"/>
      <c r="C90" s="63">
        <f>C80*E80</f>
        <v>0.05</v>
      </c>
      <c r="D90" s="5">
        <f>D80*E80</f>
        <v>0.2</v>
      </c>
      <c r="E90" s="87"/>
      <c r="F90" s="79"/>
      <c r="G90" s="118"/>
    </row>
    <row r="91" spans="1:7" ht="20.25" x14ac:dyDescent="0.3">
      <c r="A91" s="89" t="s">
        <v>113</v>
      </c>
      <c r="B91" s="87"/>
      <c r="C91" s="90">
        <f>C90+C77 - ((C90+C77)*15%*C89)</f>
        <v>1</v>
      </c>
      <c r="D91" s="91">
        <f>(D90+D77) - ((D90+D77)*15%*C89)</f>
        <v>4</v>
      </c>
      <c r="E91" s="87"/>
      <c r="F91" s="144"/>
      <c r="G91" s="119"/>
    </row>
    <row r="92" spans="1:7" x14ac:dyDescent="0.2">
      <c r="A92" s="3"/>
      <c r="B92" s="3"/>
      <c r="C92" s="3"/>
      <c r="D92" s="3"/>
      <c r="E92" s="3"/>
      <c r="F92" s="135"/>
      <c r="G92" s="109"/>
    </row>
    <row r="93" spans="1:7" ht="25.5" x14ac:dyDescent="0.2">
      <c r="A93" s="3"/>
      <c r="B93" s="79" t="s">
        <v>97</v>
      </c>
      <c r="C93" s="80"/>
      <c r="D93" s="78"/>
      <c r="E93" s="3"/>
      <c r="F93" s="135"/>
      <c r="G93" s="109"/>
    </row>
    <row r="94" spans="1:7" x14ac:dyDescent="0.2">
      <c r="A94" s="3"/>
      <c r="B94" s="81" t="s">
        <v>30</v>
      </c>
      <c r="C94" s="82">
        <v>4</v>
      </c>
      <c r="D94" s="83">
        <v>1</v>
      </c>
      <c r="E94" s="3"/>
      <c r="F94" s="135"/>
      <c r="G94" s="109"/>
    </row>
    <row r="95" spans="1:7" x14ac:dyDescent="0.2">
      <c r="A95" s="3"/>
      <c r="B95" s="81" t="s">
        <v>32</v>
      </c>
      <c r="C95" s="82">
        <v>3</v>
      </c>
      <c r="D95" s="83">
        <v>0.85</v>
      </c>
      <c r="E95" s="78"/>
      <c r="F95" s="145"/>
      <c r="G95" s="120"/>
    </row>
    <row r="96" spans="1:7" x14ac:dyDescent="0.2">
      <c r="A96" s="3"/>
      <c r="B96" s="81" t="s">
        <v>73</v>
      </c>
      <c r="C96" s="82">
        <v>2</v>
      </c>
      <c r="D96" s="83">
        <v>0.75</v>
      </c>
      <c r="E96" s="3"/>
      <c r="F96" s="135"/>
      <c r="G96" s="109"/>
    </row>
    <row r="97" spans="1:7" x14ac:dyDescent="0.2">
      <c r="A97" s="3"/>
      <c r="B97" s="81" t="s">
        <v>74</v>
      </c>
      <c r="C97" s="82">
        <v>1</v>
      </c>
      <c r="D97" s="83">
        <v>0.6</v>
      </c>
      <c r="E97" s="3"/>
      <c r="F97" s="135"/>
      <c r="G97" s="109"/>
    </row>
    <row r="98" spans="1:7" x14ac:dyDescent="0.2">
      <c r="A98" s="3"/>
      <c r="B98" s="81" t="s">
        <v>75</v>
      </c>
      <c r="C98" s="82">
        <v>0</v>
      </c>
      <c r="D98" s="83">
        <v>0</v>
      </c>
      <c r="E98" s="3"/>
      <c r="F98" s="135"/>
      <c r="G98" s="109"/>
    </row>
    <row r="99" spans="1:7" x14ac:dyDescent="0.2">
      <c r="A99" s="3"/>
      <c r="B99" s="84"/>
      <c r="C99" s="13"/>
      <c r="D99" s="3"/>
      <c r="E99" s="3"/>
      <c r="F99" s="135"/>
      <c r="G99" s="109"/>
    </row>
    <row r="100" spans="1:7" ht="25.5" x14ac:dyDescent="0.2">
      <c r="A100" s="3"/>
      <c r="B100" s="79" t="s">
        <v>31</v>
      </c>
      <c r="C100" s="85"/>
      <c r="D100" s="78"/>
      <c r="E100" s="3"/>
      <c r="F100" s="135"/>
      <c r="G100" s="109"/>
    </row>
    <row r="101" spans="1:7" x14ac:dyDescent="0.2">
      <c r="A101" s="3"/>
      <c r="B101" s="81" t="s">
        <v>27</v>
      </c>
      <c r="C101" s="82">
        <v>4</v>
      </c>
      <c r="D101" s="83">
        <v>1</v>
      </c>
      <c r="E101" s="3"/>
      <c r="F101" s="135"/>
      <c r="G101" s="109"/>
    </row>
    <row r="102" spans="1:7" x14ac:dyDescent="0.2">
      <c r="A102" s="3"/>
      <c r="B102" s="81" t="s">
        <v>104</v>
      </c>
      <c r="C102" s="82">
        <v>2</v>
      </c>
      <c r="D102" s="83">
        <v>0.75</v>
      </c>
      <c r="E102" s="3"/>
      <c r="F102" s="135"/>
      <c r="G102" s="109"/>
    </row>
    <row r="103" spans="1:7" x14ac:dyDescent="0.2">
      <c r="A103" s="3"/>
      <c r="B103" s="81" t="s">
        <v>28</v>
      </c>
      <c r="C103" s="82">
        <v>0</v>
      </c>
      <c r="D103" s="83">
        <v>0</v>
      </c>
      <c r="E103" s="3"/>
      <c r="F103" s="135"/>
      <c r="G103" s="109"/>
    </row>
    <row r="104" spans="1:7" x14ac:dyDescent="0.2">
      <c r="A104" s="3"/>
      <c r="B104" s="84"/>
      <c r="C104" s="13"/>
      <c r="D104" s="3"/>
      <c r="E104" s="3"/>
      <c r="F104" s="135"/>
      <c r="G104" s="109"/>
    </row>
    <row r="105" spans="1:7" ht="25.5" x14ac:dyDescent="0.2">
      <c r="A105" s="3"/>
      <c r="B105" s="79" t="s">
        <v>29</v>
      </c>
      <c r="C105" s="85"/>
      <c r="D105" s="78"/>
      <c r="E105" s="3"/>
      <c r="F105" s="135"/>
      <c r="G105" s="109"/>
    </row>
    <row r="106" spans="1:7" x14ac:dyDescent="0.2">
      <c r="A106" s="3"/>
      <c r="B106" s="81" t="s">
        <v>27</v>
      </c>
      <c r="C106" s="82">
        <v>4</v>
      </c>
      <c r="D106" s="83">
        <v>1</v>
      </c>
      <c r="E106" s="3"/>
      <c r="F106" s="135"/>
      <c r="G106" s="109"/>
    </row>
    <row r="107" spans="1:7" x14ac:dyDescent="0.2">
      <c r="A107" s="3"/>
      <c r="B107" s="81" t="s">
        <v>28</v>
      </c>
      <c r="C107" s="82">
        <v>0</v>
      </c>
      <c r="D107" s="83">
        <v>0</v>
      </c>
      <c r="E107" s="3"/>
      <c r="F107" s="135"/>
      <c r="G107" s="109"/>
    </row>
    <row r="108" spans="1:7" x14ac:dyDescent="0.2">
      <c r="A108" s="3"/>
      <c r="B108" s="3"/>
      <c r="C108" s="3"/>
      <c r="D108" s="3"/>
      <c r="E108" s="3"/>
      <c r="F108" s="135"/>
      <c r="G108" s="109"/>
    </row>
    <row r="109" spans="1:7" x14ac:dyDescent="0.2">
      <c r="A109" s="3"/>
      <c r="B109" s="86" t="s">
        <v>98</v>
      </c>
      <c r="C109" s="80"/>
      <c r="D109" s="78"/>
      <c r="E109" s="3"/>
      <c r="F109" s="135"/>
      <c r="G109" s="109"/>
    </row>
    <row r="110" spans="1:7" x14ac:dyDescent="0.2">
      <c r="A110" s="3"/>
      <c r="B110" s="54" t="s">
        <v>99</v>
      </c>
      <c r="C110" s="82">
        <v>4</v>
      </c>
      <c r="D110" s="83">
        <v>1</v>
      </c>
      <c r="E110" s="3"/>
      <c r="F110" s="135"/>
      <c r="G110" s="109"/>
    </row>
    <row r="111" spans="1:7" x14ac:dyDescent="0.2">
      <c r="A111" s="3"/>
      <c r="B111" s="54" t="s">
        <v>100</v>
      </c>
      <c r="C111" s="82">
        <v>3</v>
      </c>
      <c r="D111" s="83">
        <v>0.85</v>
      </c>
      <c r="E111" s="3"/>
      <c r="F111" s="135"/>
      <c r="G111" s="109"/>
    </row>
    <row r="112" spans="1:7" x14ac:dyDescent="0.2">
      <c r="A112" s="3"/>
      <c r="B112" s="54" t="s">
        <v>101</v>
      </c>
      <c r="C112" s="82">
        <v>2</v>
      </c>
      <c r="D112" s="83">
        <v>0.75</v>
      </c>
      <c r="E112" s="3"/>
      <c r="F112" s="135"/>
      <c r="G112" s="109"/>
    </row>
    <row r="113" spans="1:7" x14ac:dyDescent="0.2">
      <c r="A113" s="3"/>
      <c r="B113" s="54" t="s">
        <v>102</v>
      </c>
      <c r="C113" s="82">
        <v>1</v>
      </c>
      <c r="D113" s="83">
        <v>0.6</v>
      </c>
      <c r="E113" s="3"/>
      <c r="F113" s="135"/>
      <c r="G113" s="109"/>
    </row>
    <row r="114" spans="1:7" x14ac:dyDescent="0.2">
      <c r="A114" s="3"/>
      <c r="B114" s="54" t="s">
        <v>103</v>
      </c>
      <c r="C114" s="82">
        <v>0</v>
      </c>
      <c r="D114" s="83">
        <v>0</v>
      </c>
      <c r="E114" s="3"/>
      <c r="F114" s="135"/>
      <c r="G114" s="109"/>
    </row>
    <row r="115" spans="1:7" x14ac:dyDescent="0.2">
      <c r="A115" s="3"/>
      <c r="B115" s="3"/>
      <c r="C115" s="3"/>
      <c r="D115" s="3"/>
      <c r="E115" s="3"/>
      <c r="F115" s="135"/>
      <c r="G115" s="109"/>
    </row>
    <row r="116" spans="1:7" ht="15" x14ac:dyDescent="0.25">
      <c r="A116" s="3"/>
      <c r="B116" s="150" t="s">
        <v>121</v>
      </c>
      <c r="C116" s="150"/>
      <c r="D116" s="3"/>
      <c r="E116" s="3"/>
      <c r="F116" s="135"/>
      <c r="G116" s="109"/>
    </row>
    <row r="117" spans="1:7" ht="15" x14ac:dyDescent="0.25">
      <c r="B117" s="124" t="s">
        <v>122</v>
      </c>
      <c r="C117" s="125" t="s">
        <v>33</v>
      </c>
    </row>
    <row r="118" spans="1:7" ht="15" x14ac:dyDescent="0.25">
      <c r="B118" s="122" t="s">
        <v>115</v>
      </c>
      <c r="C118" s="123">
        <f t="shared" ref="C118:C128" si="2">IFERROR(AVERAGEIF(G$16:G$91,B118,D$16:D$91),"")</f>
        <v>4</v>
      </c>
    </row>
    <row r="119" spans="1:7" ht="15" x14ac:dyDescent="0.25">
      <c r="B119" s="122" t="s">
        <v>120</v>
      </c>
      <c r="C119" s="123">
        <f t="shared" si="2"/>
        <v>4</v>
      </c>
    </row>
    <row r="120" spans="1:7" ht="15" x14ac:dyDescent="0.25">
      <c r="B120" s="122" t="s">
        <v>119</v>
      </c>
      <c r="C120" s="123">
        <f t="shared" si="2"/>
        <v>4</v>
      </c>
    </row>
    <row r="121" spans="1:7" ht="15" x14ac:dyDescent="0.25">
      <c r="B121" s="122" t="s">
        <v>123</v>
      </c>
      <c r="C121" s="123" t="str">
        <f t="shared" si="2"/>
        <v/>
      </c>
    </row>
    <row r="122" spans="1:7" ht="15" x14ac:dyDescent="0.25">
      <c r="B122" s="122" t="s">
        <v>117</v>
      </c>
      <c r="C122" s="123">
        <f t="shared" si="2"/>
        <v>4</v>
      </c>
    </row>
    <row r="123" spans="1:7" ht="15" x14ac:dyDescent="0.25">
      <c r="B123" s="122" t="s">
        <v>124</v>
      </c>
      <c r="C123" s="123" t="str">
        <f t="shared" si="2"/>
        <v/>
      </c>
    </row>
    <row r="124" spans="1:7" ht="15" x14ac:dyDescent="0.25">
      <c r="B124" s="122" t="s">
        <v>116</v>
      </c>
      <c r="C124" s="123">
        <f t="shared" si="2"/>
        <v>4</v>
      </c>
    </row>
    <row r="125" spans="1:7" ht="15" x14ac:dyDescent="0.25">
      <c r="B125" s="122" t="s">
        <v>125</v>
      </c>
      <c r="C125" s="123" t="str">
        <f t="shared" si="2"/>
        <v/>
      </c>
    </row>
    <row r="126" spans="1:7" ht="15" x14ac:dyDescent="0.25">
      <c r="B126" s="122" t="s">
        <v>126</v>
      </c>
      <c r="C126" s="123" t="str">
        <f t="shared" si="2"/>
        <v/>
      </c>
    </row>
    <row r="127" spans="1:7" ht="15" x14ac:dyDescent="0.25">
      <c r="B127" s="122" t="s">
        <v>118</v>
      </c>
      <c r="C127" s="123">
        <f t="shared" si="2"/>
        <v>4</v>
      </c>
    </row>
    <row r="128" spans="1:7" ht="15" x14ac:dyDescent="0.25">
      <c r="B128" s="122" t="s">
        <v>127</v>
      </c>
      <c r="C128" s="123" t="str">
        <f t="shared" si="2"/>
        <v/>
      </c>
    </row>
  </sheetData>
  <mergeCells count="19">
    <mergeCell ref="B116:C116"/>
    <mergeCell ref="C13:F13"/>
    <mergeCell ref="A7:B7"/>
    <mergeCell ref="A8:B8"/>
    <mergeCell ref="A9:B9"/>
    <mergeCell ref="A10:B10"/>
    <mergeCell ref="A11:B11"/>
    <mergeCell ref="A12:B12"/>
    <mergeCell ref="A13:B13"/>
    <mergeCell ref="C8:F8"/>
    <mergeCell ref="C9:F9"/>
    <mergeCell ref="C10:F10"/>
    <mergeCell ref="C11:F11"/>
    <mergeCell ref="C12:F12"/>
    <mergeCell ref="A1:G1"/>
    <mergeCell ref="A2:G2"/>
    <mergeCell ref="A3:G3"/>
    <mergeCell ref="A5:G5"/>
    <mergeCell ref="C7:F7"/>
  </mergeCells>
  <phoneticPr fontId="2" type="noConversion"/>
  <dataValidations count="4">
    <dataValidation type="list" allowBlank="1" showInputMessage="1" showErrorMessage="1" sqref="B83 B74 B81" xr:uid="{00000000-0002-0000-0000-000000000000}">
      <formula1>$B$106:$B$107</formula1>
    </dataValidation>
    <dataValidation type="list" allowBlank="1" showInputMessage="1" showErrorMessage="1" sqref="B59:B60 B84:B89 B57 B75:B76 B45:B47 B70 B82 B62:B63" xr:uid="{00000000-0002-0000-0000-000001000000}">
      <formula1>$B$101:$B$103</formula1>
    </dataValidation>
    <dataValidation type="list" allowBlank="1" showInputMessage="1" showErrorMessage="1" sqref="B56 B29:B34 B36 B39:B41 B66 B25:B27 B43 B73 B17:B22 B71" xr:uid="{00000000-0002-0000-0000-000002000000}">
      <formula1>$B$94:$B$98</formula1>
    </dataValidation>
    <dataValidation type="list" allowBlank="1" showInputMessage="1" showErrorMessage="1" sqref="B37 B65 B50 B52 B54 B67:B68" xr:uid="{00000000-0002-0000-0000-000003000000}">
      <formula1>$B$110:$B$114</formula1>
    </dataValidation>
  </dataValidations>
  <pageMargins left="0.75" right="0.75" top="1" bottom="1" header="0.5" footer="0.5"/>
  <pageSetup orientation="portrait" r:id="rId1"/>
  <headerFooter alignWithMargins="0"/>
  <rowBreaks count="1" manualBreakCount="1">
    <brk id="91" max="4" man="1"/>
  </rowBreaks>
  <colBreaks count="1" manualBreakCount="1">
    <brk id="7" max="1048575" man="1"/>
  </col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6"/>
  <sheetViews>
    <sheetView topLeftCell="A53" workbookViewId="0">
      <selection sqref="A1:E75"/>
    </sheetView>
  </sheetViews>
  <sheetFormatPr defaultColWidth="8.85546875" defaultRowHeight="12.75" x14ac:dyDescent="0.2"/>
  <cols>
    <col min="1" max="1" width="61.85546875" customWidth="1"/>
    <col min="2" max="2" width="18" bestFit="1" customWidth="1"/>
    <col min="3" max="3" width="24" customWidth="1"/>
  </cols>
  <sheetData>
    <row r="1" spans="1:6" ht="20.25" x14ac:dyDescent="0.3">
      <c r="A1" s="147" t="s">
        <v>0</v>
      </c>
      <c r="B1" s="147"/>
      <c r="C1" s="147"/>
      <c r="D1" s="147"/>
      <c r="E1" s="147"/>
      <c r="F1" s="127"/>
    </row>
    <row r="2" spans="1:6" ht="20.25" x14ac:dyDescent="0.3">
      <c r="A2" s="147" t="s">
        <v>1</v>
      </c>
      <c r="B2" s="147"/>
      <c r="C2" s="147"/>
      <c r="D2" s="147"/>
      <c r="E2" s="147"/>
      <c r="F2" s="127"/>
    </row>
    <row r="3" spans="1:6" ht="20.25" x14ac:dyDescent="0.3">
      <c r="A3" s="147" t="s">
        <v>2</v>
      </c>
      <c r="B3" s="147"/>
      <c r="C3" s="147"/>
      <c r="D3" s="147"/>
      <c r="E3" s="147"/>
      <c r="F3" s="127"/>
    </row>
    <row r="4" spans="1:6" x14ac:dyDescent="0.2">
      <c r="A4" s="156"/>
      <c r="B4" s="156"/>
      <c r="C4" s="156"/>
      <c r="D4" s="156"/>
      <c r="E4" s="156"/>
      <c r="F4" s="3"/>
    </row>
    <row r="5" spans="1:6" ht="18" x14ac:dyDescent="0.25">
      <c r="A5" s="148" t="s">
        <v>37</v>
      </c>
      <c r="B5" s="148"/>
      <c r="C5" s="148"/>
      <c r="D5" s="148"/>
      <c r="E5" s="148"/>
      <c r="F5" s="128"/>
    </row>
    <row r="6" spans="1:6" ht="18" x14ac:dyDescent="0.25">
      <c r="A6" s="158" t="s">
        <v>162</v>
      </c>
      <c r="B6" s="158"/>
      <c r="C6" s="158"/>
      <c r="D6" s="158"/>
      <c r="E6" s="158"/>
      <c r="F6" s="108"/>
    </row>
    <row r="7" spans="1:6" ht="89.25" customHeight="1" x14ac:dyDescent="0.25">
      <c r="A7" s="157" t="s">
        <v>163</v>
      </c>
      <c r="B7" s="157"/>
      <c r="C7" s="157"/>
      <c r="D7" s="157"/>
      <c r="E7" s="157"/>
      <c r="F7" s="108"/>
    </row>
    <row r="8" spans="1:6" ht="14.25" x14ac:dyDescent="0.2">
      <c r="A8" s="126"/>
      <c r="B8" s="3"/>
      <c r="C8" s="3"/>
      <c r="D8" s="3"/>
      <c r="E8" s="3"/>
      <c r="F8" s="3"/>
    </row>
    <row r="9" spans="1:6" x14ac:dyDescent="0.2">
      <c r="A9" s="3"/>
      <c r="B9" s="12" t="s">
        <v>4</v>
      </c>
      <c r="C9" s="154">
        <f>'Progress Report Assessment'!C7:F7</f>
        <v>0</v>
      </c>
      <c r="D9" s="155"/>
      <c r="E9" s="155"/>
      <c r="F9" s="13"/>
    </row>
    <row r="10" spans="1:6" x14ac:dyDescent="0.2">
      <c r="A10" s="3"/>
      <c r="B10" s="12" t="s">
        <v>5</v>
      </c>
      <c r="C10" s="154">
        <f>'Progress Report Assessment'!C8:F8</f>
        <v>0</v>
      </c>
      <c r="D10" s="155"/>
      <c r="E10" s="155"/>
      <c r="F10" s="13"/>
    </row>
    <row r="11" spans="1:6" x14ac:dyDescent="0.2">
      <c r="A11" s="3"/>
      <c r="B11" s="12" t="s">
        <v>6</v>
      </c>
      <c r="C11" s="154">
        <f>'Progress Report Assessment'!C9:F9</f>
        <v>0</v>
      </c>
      <c r="D11" s="155"/>
      <c r="E11" s="155"/>
      <c r="F11" s="13"/>
    </row>
    <row r="12" spans="1:6" x14ac:dyDescent="0.2">
      <c r="A12" s="3"/>
      <c r="B12" s="12" t="s">
        <v>7</v>
      </c>
      <c r="C12" s="154">
        <f>'Progress Report Assessment'!C10:F10</f>
        <v>0</v>
      </c>
      <c r="D12" s="155"/>
      <c r="E12" s="155"/>
      <c r="F12" s="13"/>
    </row>
    <row r="13" spans="1:6" x14ac:dyDescent="0.2">
      <c r="A13" s="3"/>
      <c r="B13" s="12" t="s">
        <v>8</v>
      </c>
      <c r="C13" s="154">
        <f>'Progress Report Assessment'!C11:F11</f>
        <v>0</v>
      </c>
      <c r="D13" s="155"/>
      <c r="E13" s="155"/>
      <c r="F13" s="13"/>
    </row>
    <row r="14" spans="1:6" x14ac:dyDescent="0.2">
      <c r="A14" s="3"/>
      <c r="B14" s="12" t="s">
        <v>9</v>
      </c>
      <c r="C14" s="154">
        <f>'Progress Report Assessment'!C12:F12</f>
        <v>0</v>
      </c>
      <c r="D14" s="155"/>
      <c r="E14" s="155"/>
      <c r="F14" s="13"/>
    </row>
    <row r="15" spans="1:6" x14ac:dyDescent="0.2">
      <c r="A15" s="3"/>
      <c r="B15" s="12" t="s">
        <v>10</v>
      </c>
      <c r="C15" s="154">
        <f>'Progress Report Assessment'!C13:F13</f>
        <v>0</v>
      </c>
      <c r="D15" s="155"/>
      <c r="E15" s="155"/>
      <c r="F15" s="13"/>
    </row>
    <row r="16" spans="1:6" ht="13.5" thickBot="1" x14ac:dyDescent="0.25">
      <c r="A16" s="3"/>
      <c r="B16" s="3"/>
      <c r="C16" s="3"/>
      <c r="D16" s="3"/>
      <c r="E16" s="3"/>
      <c r="F16" s="3"/>
    </row>
    <row r="17" spans="1:4" ht="55.5" thickTop="1" x14ac:dyDescent="0.25">
      <c r="A17" s="8" t="s">
        <v>37</v>
      </c>
      <c r="B17" s="11" t="s">
        <v>47</v>
      </c>
      <c r="C17" s="14" t="s">
        <v>48</v>
      </c>
      <c r="D17" s="18" t="s">
        <v>50</v>
      </c>
    </row>
    <row r="18" spans="1:4" s="27" customFormat="1" ht="18.75" x14ac:dyDescent="0.3">
      <c r="A18" s="26" t="s">
        <v>51</v>
      </c>
      <c r="B18" s="30"/>
      <c r="C18" s="28" t="s">
        <v>49</v>
      </c>
      <c r="D18" s="19" t="str">
        <f t="shared" ref="D18:D75" si="0">IF(((B18&lt;&gt;"") = (C18&lt;&gt;"")),"","Error!")</f>
        <v>Error!</v>
      </c>
    </row>
    <row r="19" spans="1:4" ht="15.75" x14ac:dyDescent="0.25">
      <c r="A19" s="9" t="s">
        <v>57</v>
      </c>
      <c r="B19" s="16"/>
      <c r="C19" s="15" t="s">
        <v>49</v>
      </c>
      <c r="D19" s="19" t="str">
        <f t="shared" si="0"/>
        <v>Error!</v>
      </c>
    </row>
    <row r="20" spans="1:4" ht="15.75" x14ac:dyDescent="0.25">
      <c r="A20" s="9" t="s">
        <v>54</v>
      </c>
      <c r="B20" s="16"/>
      <c r="C20" s="15" t="s">
        <v>49</v>
      </c>
      <c r="D20" s="19" t="str">
        <f t="shared" si="0"/>
        <v>Error!</v>
      </c>
    </row>
    <row r="21" spans="1:4" ht="15.75" x14ac:dyDescent="0.25">
      <c r="A21" s="29" t="s">
        <v>56</v>
      </c>
      <c r="B21" s="21"/>
      <c r="C21" s="22"/>
      <c r="D21" s="24" t="str">
        <f t="shared" si="0"/>
        <v/>
      </c>
    </row>
    <row r="22" spans="1:4" ht="15.75" x14ac:dyDescent="0.25">
      <c r="A22" s="29" t="s">
        <v>55</v>
      </c>
      <c r="B22" s="21"/>
      <c r="C22" s="22"/>
      <c r="D22" s="24" t="str">
        <f t="shared" si="0"/>
        <v/>
      </c>
    </row>
    <row r="23" spans="1:4" ht="15.75" x14ac:dyDescent="0.25">
      <c r="A23" s="9" t="s">
        <v>34</v>
      </c>
      <c r="B23" s="16"/>
      <c r="C23" s="15" t="s">
        <v>49</v>
      </c>
      <c r="D23" s="19" t="str">
        <f t="shared" si="0"/>
        <v>Error!</v>
      </c>
    </row>
    <row r="24" spans="1:4" ht="15.75" x14ac:dyDescent="0.25">
      <c r="A24" s="9" t="s">
        <v>129</v>
      </c>
      <c r="B24" s="16"/>
      <c r="C24" s="15" t="s">
        <v>49</v>
      </c>
      <c r="D24" s="19" t="str">
        <f>IF(((B24&lt;&gt;"") = (C24&lt;&gt;"")),"","Error!")</f>
        <v>Error!</v>
      </c>
    </row>
    <row r="25" spans="1:4" ht="15.75" x14ac:dyDescent="0.25">
      <c r="A25" s="9" t="s">
        <v>130</v>
      </c>
      <c r="B25" s="16"/>
      <c r="C25" s="15" t="s">
        <v>49</v>
      </c>
      <c r="D25" s="19" t="str">
        <f t="shared" si="0"/>
        <v>Error!</v>
      </c>
    </row>
    <row r="26" spans="1:4" ht="15.75" x14ac:dyDescent="0.25">
      <c r="A26" s="9" t="s">
        <v>177</v>
      </c>
      <c r="B26" s="16"/>
      <c r="C26" s="15" t="s">
        <v>49</v>
      </c>
      <c r="D26" s="19" t="str">
        <f t="shared" si="0"/>
        <v>Error!</v>
      </c>
    </row>
    <row r="27" spans="1:4" ht="15.75" x14ac:dyDescent="0.25">
      <c r="A27" s="9" t="s">
        <v>172</v>
      </c>
      <c r="B27" s="16"/>
      <c r="C27" s="15" t="s">
        <v>49</v>
      </c>
      <c r="D27" s="19" t="str">
        <f t="shared" si="0"/>
        <v>Error!</v>
      </c>
    </row>
    <row r="28" spans="1:4" ht="15.75" x14ac:dyDescent="0.25">
      <c r="A28" s="9" t="s">
        <v>15</v>
      </c>
      <c r="B28" s="16"/>
      <c r="C28" s="15" t="s">
        <v>49</v>
      </c>
      <c r="D28" s="19" t="str">
        <f t="shared" si="0"/>
        <v>Error!</v>
      </c>
    </row>
    <row r="29" spans="1:4" ht="15.75" x14ac:dyDescent="0.25">
      <c r="A29" s="9" t="s">
        <v>16</v>
      </c>
      <c r="B29" s="16"/>
      <c r="C29" s="15" t="s">
        <v>49</v>
      </c>
      <c r="D29" s="19" t="str">
        <f t="shared" si="0"/>
        <v>Error!</v>
      </c>
    </row>
    <row r="30" spans="1:4" ht="15.75" x14ac:dyDescent="0.25">
      <c r="A30" s="9" t="s">
        <v>131</v>
      </c>
      <c r="B30" s="16"/>
      <c r="C30" s="15" t="s">
        <v>49</v>
      </c>
      <c r="D30" s="19" t="str">
        <f t="shared" si="0"/>
        <v>Error!</v>
      </c>
    </row>
    <row r="31" spans="1:4" ht="15.75" x14ac:dyDescent="0.25">
      <c r="A31" s="9" t="s">
        <v>132</v>
      </c>
      <c r="B31" s="16"/>
      <c r="C31" s="15" t="s">
        <v>49</v>
      </c>
      <c r="D31" s="19" t="str">
        <f t="shared" si="0"/>
        <v>Error!</v>
      </c>
    </row>
    <row r="32" spans="1:4" ht="15.75" x14ac:dyDescent="0.25">
      <c r="A32" s="9" t="s">
        <v>133</v>
      </c>
      <c r="B32" s="16"/>
      <c r="C32" s="15" t="s">
        <v>49</v>
      </c>
      <c r="D32" s="19" t="str">
        <f t="shared" si="0"/>
        <v>Error!</v>
      </c>
    </row>
    <row r="33" spans="1:4" ht="15.75" x14ac:dyDescent="0.25">
      <c r="A33" s="9" t="s">
        <v>134</v>
      </c>
      <c r="B33" s="16"/>
      <c r="C33" s="15" t="s">
        <v>49</v>
      </c>
      <c r="D33" s="19" t="str">
        <f t="shared" si="0"/>
        <v>Error!</v>
      </c>
    </row>
    <row r="34" spans="1:4" ht="15.75" x14ac:dyDescent="0.25">
      <c r="A34" s="9" t="s">
        <v>135</v>
      </c>
      <c r="B34" s="16"/>
      <c r="C34" s="15" t="s">
        <v>49</v>
      </c>
      <c r="D34" s="19" t="str">
        <f t="shared" si="0"/>
        <v>Error!</v>
      </c>
    </row>
    <row r="35" spans="1:4" ht="15.75" x14ac:dyDescent="0.25">
      <c r="A35" s="10" t="s">
        <v>38</v>
      </c>
      <c r="B35" s="16"/>
      <c r="C35" s="15" t="s">
        <v>49</v>
      </c>
      <c r="D35" s="19" t="str">
        <f>IF(((B35&lt;&gt;"") = (C35&lt;&gt;"")),"","Error!")</f>
        <v>Error!</v>
      </c>
    </row>
    <row r="36" spans="1:4" ht="15.75" x14ac:dyDescent="0.25">
      <c r="A36" s="25" t="s">
        <v>140</v>
      </c>
      <c r="B36" s="31"/>
      <c r="C36" s="32"/>
      <c r="D36" s="33"/>
    </row>
    <row r="37" spans="1:4" ht="15.75" x14ac:dyDescent="0.25">
      <c r="A37" s="25" t="s">
        <v>39</v>
      </c>
      <c r="B37" s="23"/>
      <c r="C37" s="22"/>
      <c r="D37" s="24" t="str">
        <f>IF(((B37&lt;&gt;"") = (C37&lt;&gt;"")),"","Error!")</f>
        <v/>
      </c>
    </row>
    <row r="38" spans="1:4" ht="15.75" x14ac:dyDescent="0.25">
      <c r="A38" s="25" t="s">
        <v>149</v>
      </c>
      <c r="B38" s="23"/>
      <c r="C38" s="22"/>
      <c r="D38" s="24" t="str">
        <f>IF(((B38&lt;&gt;"") = (C38&lt;&gt;"")),"","Error!")</f>
        <v/>
      </c>
    </row>
    <row r="39" spans="1:4" ht="15.75" x14ac:dyDescent="0.25">
      <c r="A39" s="25" t="s">
        <v>141</v>
      </c>
      <c r="B39" s="34"/>
      <c r="C39" s="35"/>
      <c r="D39" s="36"/>
    </row>
    <row r="40" spans="1:4" ht="15.75" x14ac:dyDescent="0.25">
      <c r="A40" s="25" t="s">
        <v>44</v>
      </c>
      <c r="B40" s="23"/>
      <c r="C40" s="22"/>
      <c r="D40" s="24" t="str">
        <f>IF(((B40&lt;&gt;"") = (C40&lt;&gt;"")),"","Error!")</f>
        <v/>
      </c>
    </row>
    <row r="41" spans="1:4" ht="15.75" x14ac:dyDescent="0.25">
      <c r="A41" s="25" t="s">
        <v>150</v>
      </c>
      <c r="B41" s="23"/>
      <c r="C41" s="22"/>
      <c r="D41" s="24" t="str">
        <f t="shared" ref="D41:D44" si="1">IF(((B41&lt;&gt;"") = (C41&lt;&gt;"")),"","Error!")</f>
        <v/>
      </c>
    </row>
    <row r="42" spans="1:4" ht="31.5" x14ac:dyDescent="0.25">
      <c r="A42" s="25" t="s">
        <v>151</v>
      </c>
      <c r="B42" s="23"/>
      <c r="C42" s="22"/>
      <c r="D42" s="24" t="str">
        <f t="shared" si="1"/>
        <v/>
      </c>
    </row>
    <row r="43" spans="1:4" ht="15.75" x14ac:dyDescent="0.25">
      <c r="A43" s="25" t="s">
        <v>152</v>
      </c>
      <c r="B43" s="23"/>
      <c r="C43" s="22"/>
      <c r="D43" s="24" t="str">
        <f t="shared" si="1"/>
        <v/>
      </c>
    </row>
    <row r="44" spans="1:4" ht="15.75" x14ac:dyDescent="0.25">
      <c r="A44" s="9" t="s">
        <v>136</v>
      </c>
      <c r="B44" s="16"/>
      <c r="C44" s="15" t="s">
        <v>49</v>
      </c>
      <c r="D44" s="24" t="str">
        <f t="shared" si="1"/>
        <v>Error!</v>
      </c>
    </row>
    <row r="45" spans="1:4" ht="15.75" x14ac:dyDescent="0.25">
      <c r="A45" s="25" t="s">
        <v>140</v>
      </c>
      <c r="B45" s="31"/>
      <c r="C45" s="32"/>
      <c r="D45" s="33"/>
    </row>
    <row r="46" spans="1:4" ht="15.75" x14ac:dyDescent="0.25">
      <c r="A46" s="25" t="s">
        <v>41</v>
      </c>
      <c r="B46" s="23"/>
      <c r="C46" s="22"/>
      <c r="D46" s="24" t="str">
        <f>IF(((B46&lt;&gt;"") = (C46&lt;&gt;"")),"","Error!")</f>
        <v/>
      </c>
    </row>
    <row r="47" spans="1:4" ht="15.75" x14ac:dyDescent="0.25">
      <c r="A47" s="25" t="s">
        <v>42</v>
      </c>
      <c r="B47" s="23"/>
      <c r="C47" s="22"/>
      <c r="D47" s="24" t="str">
        <f>IF(((B47&lt;&gt;"") = (C47&lt;&gt;"")),"","Error!")</f>
        <v/>
      </c>
    </row>
    <row r="48" spans="1:4" ht="15.75" x14ac:dyDescent="0.25">
      <c r="A48" s="25" t="s">
        <v>40</v>
      </c>
      <c r="B48" s="23"/>
      <c r="C48" s="22"/>
      <c r="D48" s="24" t="str">
        <f>IF(((B48&lt;&gt;"") = (C48&lt;&gt;"")),"","Error!")</f>
        <v/>
      </c>
    </row>
    <row r="49" spans="1:4" ht="15.75" x14ac:dyDescent="0.25">
      <c r="A49" s="25" t="s">
        <v>43</v>
      </c>
      <c r="B49" s="23"/>
      <c r="C49" s="22"/>
      <c r="D49" s="24" t="str">
        <f t="shared" ref="D49:D54" si="2">IF(((B49&lt;&gt;"") = (C49&lt;&gt;"")),"","Error!")</f>
        <v/>
      </c>
    </row>
    <row r="50" spans="1:4" ht="15.75" x14ac:dyDescent="0.25">
      <c r="A50" s="129" t="s">
        <v>148</v>
      </c>
      <c r="B50" s="23"/>
      <c r="C50" s="22"/>
      <c r="D50" s="24" t="str">
        <f t="shared" si="2"/>
        <v/>
      </c>
    </row>
    <row r="51" spans="1:4" ht="15.75" x14ac:dyDescent="0.25">
      <c r="A51" s="129"/>
      <c r="B51" s="23"/>
      <c r="C51" s="22"/>
      <c r="D51" s="24" t="str">
        <f t="shared" si="2"/>
        <v/>
      </c>
    </row>
    <row r="52" spans="1:4" ht="15.75" x14ac:dyDescent="0.25">
      <c r="A52" s="129"/>
      <c r="B52" s="23"/>
      <c r="C52" s="22"/>
      <c r="D52" s="24" t="str">
        <f t="shared" si="2"/>
        <v/>
      </c>
    </row>
    <row r="53" spans="1:4" ht="15.75" x14ac:dyDescent="0.25">
      <c r="A53" s="129"/>
      <c r="B53" s="23"/>
      <c r="C53" s="22"/>
      <c r="D53" s="24" t="str">
        <f t="shared" si="2"/>
        <v/>
      </c>
    </row>
    <row r="54" spans="1:4" ht="15.75" x14ac:dyDescent="0.25">
      <c r="A54" s="129"/>
      <c r="B54" s="23"/>
      <c r="C54" s="22"/>
      <c r="D54" s="24" t="str">
        <f t="shared" si="2"/>
        <v/>
      </c>
    </row>
    <row r="55" spans="1:4" ht="15.75" x14ac:dyDescent="0.25">
      <c r="A55" s="25" t="s">
        <v>141</v>
      </c>
      <c r="B55" s="34"/>
      <c r="C55" s="35"/>
      <c r="D55" s="36"/>
    </row>
    <row r="56" spans="1:4" ht="15.75" x14ac:dyDescent="0.25">
      <c r="A56" s="25" t="s">
        <v>173</v>
      </c>
      <c r="B56" s="23"/>
      <c r="C56" s="22"/>
      <c r="D56" s="24" t="str">
        <f>IF(((B56&lt;&gt;"") = (C56&lt;&gt;"")),"","Error!")</f>
        <v/>
      </c>
    </row>
    <row r="57" spans="1:4" ht="15.75" x14ac:dyDescent="0.25">
      <c r="A57" s="25" t="s">
        <v>142</v>
      </c>
      <c r="B57" s="23"/>
      <c r="C57" s="22"/>
      <c r="D57" s="24" t="str">
        <f>IF(((B57&lt;&gt;"") = (C57&lt;&gt;"")),"","Error!")</f>
        <v/>
      </c>
    </row>
    <row r="58" spans="1:4" ht="15.75" x14ac:dyDescent="0.25">
      <c r="A58" s="25" t="s">
        <v>143</v>
      </c>
      <c r="B58" s="23"/>
      <c r="C58" s="22"/>
      <c r="D58" s="24" t="str">
        <f t="shared" ref="D58:D67" si="3">IF(((B58&lt;&gt;"") = (C58&lt;&gt;"")),"","Error!")</f>
        <v/>
      </c>
    </row>
    <row r="59" spans="1:4" ht="15.75" x14ac:dyDescent="0.25">
      <c r="A59" s="25" t="s">
        <v>45</v>
      </c>
      <c r="B59" s="23"/>
      <c r="C59" s="22"/>
      <c r="D59" s="24" t="str">
        <f t="shared" si="3"/>
        <v/>
      </c>
    </row>
    <row r="60" spans="1:4" ht="15.75" x14ac:dyDescent="0.25">
      <c r="A60" s="73" t="s">
        <v>144</v>
      </c>
      <c r="B60" s="23"/>
      <c r="C60" s="22"/>
      <c r="D60" s="24" t="str">
        <f t="shared" si="3"/>
        <v/>
      </c>
    </row>
    <row r="61" spans="1:4" ht="15.75" x14ac:dyDescent="0.25">
      <c r="A61" s="73" t="s">
        <v>145</v>
      </c>
      <c r="B61" s="23"/>
      <c r="C61" s="22"/>
      <c r="D61" s="24" t="str">
        <f t="shared" si="3"/>
        <v/>
      </c>
    </row>
    <row r="62" spans="1:4" ht="15.75" x14ac:dyDescent="0.25">
      <c r="A62" s="73" t="s">
        <v>146</v>
      </c>
      <c r="B62" s="23"/>
      <c r="C62" s="22"/>
      <c r="D62" s="24" t="str">
        <f t="shared" si="3"/>
        <v/>
      </c>
    </row>
    <row r="63" spans="1:4" ht="15.75" x14ac:dyDescent="0.25">
      <c r="A63" s="130" t="s">
        <v>147</v>
      </c>
      <c r="B63" s="23"/>
      <c r="C63" s="22"/>
      <c r="D63" s="24" t="str">
        <f t="shared" si="3"/>
        <v/>
      </c>
    </row>
    <row r="64" spans="1:4" ht="15.75" x14ac:dyDescent="0.25">
      <c r="A64" s="130"/>
      <c r="B64" s="23"/>
      <c r="C64" s="22"/>
      <c r="D64" s="24" t="str">
        <f t="shared" si="3"/>
        <v/>
      </c>
    </row>
    <row r="65" spans="1:4" ht="15.75" x14ac:dyDescent="0.25">
      <c r="A65" s="130"/>
      <c r="B65" s="23"/>
      <c r="C65" s="22"/>
      <c r="D65" s="24" t="str">
        <f t="shared" si="3"/>
        <v/>
      </c>
    </row>
    <row r="66" spans="1:4" ht="15.75" x14ac:dyDescent="0.25">
      <c r="A66" s="130"/>
      <c r="B66" s="23"/>
      <c r="C66" s="22"/>
      <c r="D66" s="24" t="str">
        <f t="shared" si="3"/>
        <v/>
      </c>
    </row>
    <row r="67" spans="1:4" ht="15.75" x14ac:dyDescent="0.25">
      <c r="A67" s="130"/>
      <c r="B67" s="23"/>
      <c r="C67" s="22"/>
      <c r="D67" s="24" t="str">
        <f t="shared" si="3"/>
        <v/>
      </c>
    </row>
    <row r="68" spans="1:4" ht="15.75" x14ac:dyDescent="0.25">
      <c r="A68" s="9" t="s">
        <v>137</v>
      </c>
      <c r="B68" s="16"/>
      <c r="C68" s="15" t="s">
        <v>49</v>
      </c>
      <c r="D68" s="19" t="str">
        <f t="shared" si="0"/>
        <v>Error!</v>
      </c>
    </row>
    <row r="69" spans="1:4" ht="15.75" x14ac:dyDescent="0.25">
      <c r="A69" s="9" t="s">
        <v>138</v>
      </c>
      <c r="B69" s="16"/>
      <c r="C69" s="15" t="s">
        <v>49</v>
      </c>
      <c r="D69" s="19" t="str">
        <f t="shared" si="0"/>
        <v>Error!</v>
      </c>
    </row>
    <row r="70" spans="1:4" ht="15.75" x14ac:dyDescent="0.25">
      <c r="A70" s="9" t="s">
        <v>139</v>
      </c>
      <c r="B70" s="16"/>
      <c r="C70" s="15" t="s">
        <v>49</v>
      </c>
      <c r="D70" s="19" t="str">
        <f t="shared" si="0"/>
        <v>Error!</v>
      </c>
    </row>
    <row r="71" spans="1:4" ht="15.75" x14ac:dyDescent="0.25">
      <c r="A71" s="10" t="s">
        <v>153</v>
      </c>
      <c r="B71" s="16"/>
      <c r="C71" s="15" t="s">
        <v>49</v>
      </c>
      <c r="D71" s="19" t="str">
        <f t="shared" si="0"/>
        <v>Error!</v>
      </c>
    </row>
    <row r="72" spans="1:4" ht="15.75" x14ac:dyDescent="0.25">
      <c r="A72" s="131" t="s">
        <v>62</v>
      </c>
      <c r="B72" s="16"/>
      <c r="C72" s="133"/>
      <c r="D72" s="19" t="str">
        <f t="shared" si="0"/>
        <v/>
      </c>
    </row>
    <row r="73" spans="1:4" ht="15.75" x14ac:dyDescent="0.25">
      <c r="A73" s="131"/>
      <c r="B73" s="16"/>
      <c r="C73" s="133"/>
      <c r="D73" s="19" t="str">
        <f t="shared" si="0"/>
        <v/>
      </c>
    </row>
    <row r="74" spans="1:4" ht="15.75" x14ac:dyDescent="0.25">
      <c r="A74" s="131"/>
      <c r="B74" s="16"/>
      <c r="C74" s="133"/>
      <c r="D74" s="19" t="str">
        <f t="shared" si="0"/>
        <v/>
      </c>
    </row>
    <row r="75" spans="1:4" ht="16.5" thickBot="1" x14ac:dyDescent="0.3">
      <c r="A75" s="132"/>
      <c r="B75" s="17"/>
      <c r="C75" s="134"/>
      <c r="D75" s="20" t="str">
        <f t="shared" si="0"/>
        <v/>
      </c>
    </row>
    <row r="76" spans="1:4" ht="13.5" thickTop="1" x14ac:dyDescent="0.2"/>
  </sheetData>
  <sheetProtection algorithmName="SHA-512" hashValue="NYXIZxHxbTRLzRa9sd1QgPLxISnJdIoe7grbNDMtAjrpVhhaueMBxRd1IdbiZD+Ki1qZd2GG+6CxirezpTyEAg==" saltValue="sJZdI7nRyAfcI2HoWJcccw==" spinCount="100000" sheet="1" objects="1" scenarios="1"/>
  <mergeCells count="14">
    <mergeCell ref="A1:E1"/>
    <mergeCell ref="A2:E2"/>
    <mergeCell ref="C12:E12"/>
    <mergeCell ref="C13:E13"/>
    <mergeCell ref="C14:E14"/>
    <mergeCell ref="C15:E15"/>
    <mergeCell ref="C10:E10"/>
    <mergeCell ref="A3:E3"/>
    <mergeCell ref="A4:E4"/>
    <mergeCell ref="A5:E5"/>
    <mergeCell ref="A7:E7"/>
    <mergeCell ref="C11:E11"/>
    <mergeCell ref="C9:E9"/>
    <mergeCell ref="A6:E6"/>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7"/>
  <sheetViews>
    <sheetView topLeftCell="B1" workbookViewId="0">
      <selection activeCell="B1" sqref="B1:D27"/>
    </sheetView>
  </sheetViews>
  <sheetFormatPr defaultColWidth="8.85546875" defaultRowHeight="12.75" x14ac:dyDescent="0.2"/>
  <cols>
    <col min="2" max="2" width="38.7109375" bestFit="1" customWidth="1"/>
    <col min="3" max="3" width="9.85546875" customWidth="1"/>
    <col min="4" max="4" width="22" customWidth="1"/>
    <col min="5" max="5" width="9.85546875" customWidth="1"/>
  </cols>
  <sheetData>
    <row r="1" spans="2:5" ht="18" x14ac:dyDescent="0.25">
      <c r="B1" s="167" t="s">
        <v>68</v>
      </c>
      <c r="C1" s="167"/>
      <c r="D1" s="167"/>
    </row>
    <row r="2" spans="2:5" ht="13.5" thickBot="1" x14ac:dyDescent="0.25"/>
    <row r="3" spans="2:5" ht="39" thickBot="1" x14ac:dyDescent="0.25">
      <c r="B3" s="37"/>
      <c r="C3" s="39" t="s">
        <v>58</v>
      </c>
      <c r="D3" s="40" t="s">
        <v>66</v>
      </c>
      <c r="E3" s="38"/>
    </row>
    <row r="4" spans="2:5" ht="13.5" thickBot="1" x14ac:dyDescent="0.25">
      <c r="B4" s="41" t="s">
        <v>63</v>
      </c>
      <c r="C4" s="175" t="s">
        <v>69</v>
      </c>
      <c r="D4" s="176"/>
      <c r="E4" s="38"/>
    </row>
    <row r="5" spans="2:5" x14ac:dyDescent="0.2">
      <c r="B5" s="42" t="s">
        <v>51</v>
      </c>
      <c r="C5" s="45" t="s">
        <v>64</v>
      </c>
      <c r="D5" s="45" t="s">
        <v>65</v>
      </c>
    </row>
    <row r="6" spans="2:5" x14ac:dyDescent="0.2">
      <c r="B6" s="42" t="s">
        <v>59</v>
      </c>
      <c r="C6" s="46" t="s">
        <v>64</v>
      </c>
      <c r="D6" s="46" t="s">
        <v>65</v>
      </c>
    </row>
    <row r="7" spans="2:5" x14ac:dyDescent="0.2">
      <c r="B7" s="42" t="s">
        <v>52</v>
      </c>
      <c r="C7" s="170"/>
      <c r="D7" s="168" t="s">
        <v>67</v>
      </c>
    </row>
    <row r="8" spans="2:5" x14ac:dyDescent="0.2">
      <c r="B8" s="49" t="s">
        <v>53</v>
      </c>
      <c r="C8" s="170"/>
      <c r="D8" s="168"/>
    </row>
    <row r="9" spans="2:5" ht="13.5" thickBot="1" x14ac:dyDescent="0.25">
      <c r="B9" s="49" t="s">
        <v>60</v>
      </c>
      <c r="C9" s="171"/>
      <c r="D9" s="169"/>
    </row>
    <row r="10" spans="2:5" ht="13.5" thickBot="1" x14ac:dyDescent="0.25">
      <c r="B10" s="43" t="s">
        <v>61</v>
      </c>
      <c r="C10" s="177" t="s">
        <v>69</v>
      </c>
      <c r="D10" s="178"/>
    </row>
    <row r="11" spans="2:5" x14ac:dyDescent="0.2">
      <c r="B11" s="42" t="s">
        <v>83</v>
      </c>
      <c r="C11" s="172" t="s">
        <v>128</v>
      </c>
      <c r="D11" s="179" t="s">
        <v>159</v>
      </c>
    </row>
    <row r="12" spans="2:5" x14ac:dyDescent="0.2">
      <c r="B12" s="42" t="s">
        <v>154</v>
      </c>
      <c r="C12" s="173"/>
      <c r="D12" s="180"/>
    </row>
    <row r="13" spans="2:5" x14ac:dyDescent="0.2">
      <c r="B13" s="42" t="s">
        <v>155</v>
      </c>
      <c r="C13" s="173"/>
      <c r="D13" s="180"/>
    </row>
    <row r="14" spans="2:5" x14ac:dyDescent="0.2">
      <c r="B14" s="42" t="s">
        <v>175</v>
      </c>
      <c r="C14" s="173"/>
      <c r="D14" s="180"/>
    </row>
    <row r="15" spans="2:5" ht="13.5" thickBot="1" x14ac:dyDescent="0.25">
      <c r="B15" s="42" t="s">
        <v>174</v>
      </c>
      <c r="C15" s="174"/>
      <c r="D15" s="181"/>
    </row>
    <row r="16" spans="2:5" ht="13.5" thickBot="1" x14ac:dyDescent="0.25">
      <c r="B16" s="43" t="s">
        <v>46</v>
      </c>
      <c r="C16" s="47"/>
      <c r="D16" s="48" t="s">
        <v>160</v>
      </c>
    </row>
    <row r="17" spans="2:4" ht="13.5" thickBot="1" x14ac:dyDescent="0.25">
      <c r="B17" s="44" t="s">
        <v>17</v>
      </c>
      <c r="C17" s="165" t="s">
        <v>69</v>
      </c>
      <c r="D17" s="166"/>
    </row>
    <row r="18" spans="2:4" x14ac:dyDescent="0.2">
      <c r="B18" s="42" t="s">
        <v>85</v>
      </c>
      <c r="C18" s="159" t="s">
        <v>161</v>
      </c>
      <c r="D18" s="160"/>
    </row>
    <row r="19" spans="2:4" x14ac:dyDescent="0.2">
      <c r="B19" s="42" t="s">
        <v>86</v>
      </c>
      <c r="C19" s="161"/>
      <c r="D19" s="162"/>
    </row>
    <row r="20" spans="2:4" x14ac:dyDescent="0.2">
      <c r="B20" s="42" t="s">
        <v>87</v>
      </c>
      <c r="C20" s="161"/>
      <c r="D20" s="162"/>
    </row>
    <row r="21" spans="2:4" x14ac:dyDescent="0.2">
      <c r="B21" s="42" t="s">
        <v>88</v>
      </c>
      <c r="C21" s="161"/>
      <c r="D21" s="162"/>
    </row>
    <row r="22" spans="2:4" x14ac:dyDescent="0.2">
      <c r="B22" s="42" t="s">
        <v>156</v>
      </c>
      <c r="C22" s="161"/>
      <c r="D22" s="162"/>
    </row>
    <row r="23" spans="2:4" x14ac:dyDescent="0.2">
      <c r="B23" s="42" t="s">
        <v>89</v>
      </c>
      <c r="C23" s="161"/>
      <c r="D23" s="162"/>
    </row>
    <row r="24" spans="2:4" ht="12.75" customHeight="1" x14ac:dyDescent="0.2">
      <c r="B24" s="42" t="s">
        <v>109</v>
      </c>
      <c r="C24" s="161"/>
      <c r="D24" s="162"/>
    </row>
    <row r="25" spans="2:4" x14ac:dyDescent="0.2">
      <c r="B25" s="42" t="s">
        <v>157</v>
      </c>
      <c r="C25" s="161"/>
      <c r="D25" s="162"/>
    </row>
    <row r="26" spans="2:4" x14ac:dyDescent="0.2">
      <c r="B26" s="42" t="s">
        <v>158</v>
      </c>
      <c r="C26" s="161"/>
      <c r="D26" s="162"/>
    </row>
    <row r="27" spans="2:4" ht="13.5" thickBot="1" x14ac:dyDescent="0.25">
      <c r="B27" s="50" t="s">
        <v>62</v>
      </c>
      <c r="C27" s="163"/>
      <c r="D27" s="164"/>
    </row>
  </sheetData>
  <sheetProtection algorithmName="SHA-512" hashValue="RB3Nv7dA9qVUgIbuLEssdfq5OtIL/iz++eiZXze+ZsZBu+/1quYpPuxlR+nychwugCklSQMTBSKTN+Ne+3nxqA==" saltValue="8dtkwP4Yi9+JMxTNZqfZcg==" spinCount="100000" sheet="1" objects="1" scenarios="1"/>
  <mergeCells count="9">
    <mergeCell ref="C18:D27"/>
    <mergeCell ref="C17:D17"/>
    <mergeCell ref="B1:D1"/>
    <mergeCell ref="D7:D9"/>
    <mergeCell ref="C7:C9"/>
    <mergeCell ref="C11:C15"/>
    <mergeCell ref="C4:D4"/>
    <mergeCell ref="C10:D10"/>
    <mergeCell ref="D11:D15"/>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Progress Report Assessment</vt:lpstr>
      <vt:lpstr>Progress Report Checklist</vt:lpstr>
      <vt:lpstr>Organization Progress Report</vt:lpstr>
      <vt:lpstr>'Progress Report Assessment'!Print_Area</vt:lpstr>
    </vt:vector>
  </TitlesOfParts>
  <Company>UPRM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Vega</dc:creator>
  <cp:lastModifiedBy>Victor Lugo</cp:lastModifiedBy>
  <cp:lastPrinted>2007-10-10T14:27:17Z</cp:lastPrinted>
  <dcterms:created xsi:type="dcterms:W3CDTF">2007-05-20T21:48:35Z</dcterms:created>
  <dcterms:modified xsi:type="dcterms:W3CDTF">2019-01-25T18:24:31Z</dcterms:modified>
</cp:coreProperties>
</file>