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vikta\Downloads\"/>
    </mc:Choice>
  </mc:AlternateContent>
  <xr:revisionPtr revIDLastSave="0" documentId="13_ncr:1_{6E9E1DC7-93A6-432F-8F46-FDEB51045DBC}" xr6:coauthVersionLast="40" xr6:coauthVersionMax="40" xr10:uidLastSave="{00000000-0000-0000-0000-000000000000}"/>
  <bookViews>
    <workbookView xWindow="0" yWindow="0" windowWidth="20490" windowHeight="9510" xr2:uid="{935DA69C-FCD1-45FA-9D60-5D60AF47A7CE}"/>
  </bookViews>
  <sheets>
    <sheet name="Assessment and Eval Sheet" sheetId="1" r:id="rId1"/>
    <sheet name="Instructions for Instructor" sheetId="2" r:id="rId2"/>
    <sheet name="Proposal Organiz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0" i="1" l="1"/>
  <c r="C118" i="1"/>
  <c r="C117" i="1"/>
  <c r="C115" i="1"/>
  <c r="C113" i="1"/>
  <c r="C110" i="1"/>
  <c r="E83" i="1"/>
  <c r="D80" i="1"/>
  <c r="C119" i="1" s="1"/>
  <c r="C80" i="1"/>
  <c r="D79" i="1"/>
  <c r="C79" i="1"/>
  <c r="D78" i="1"/>
  <c r="C78" i="1"/>
  <c r="D77" i="1"/>
  <c r="C77" i="1"/>
  <c r="D76" i="1"/>
  <c r="C76" i="1"/>
  <c r="D75" i="1"/>
  <c r="C75" i="1"/>
  <c r="D74" i="1"/>
  <c r="C74" i="1"/>
  <c r="D73" i="1"/>
  <c r="C73" i="1"/>
  <c r="D72" i="1"/>
  <c r="C72" i="1"/>
  <c r="D70" i="1"/>
  <c r="C70" i="1"/>
  <c r="D69" i="1"/>
  <c r="D68" i="1" s="1"/>
  <c r="C69" i="1"/>
  <c r="C68" i="1" s="1"/>
  <c r="D67" i="1"/>
  <c r="D66" i="1" s="1"/>
  <c r="C67" i="1"/>
  <c r="C66" i="1" s="1"/>
  <c r="D65" i="1"/>
  <c r="D64" i="1" s="1"/>
  <c r="C65" i="1"/>
  <c r="C64" i="1" s="1"/>
  <c r="D63" i="1"/>
  <c r="C63" i="1"/>
  <c r="D62" i="1"/>
  <c r="C62" i="1"/>
  <c r="D61" i="1"/>
  <c r="D60" i="1" s="1"/>
  <c r="C61" i="1"/>
  <c r="C60" i="1" s="1"/>
  <c r="D59" i="1"/>
  <c r="D58" i="1" s="1"/>
  <c r="C59" i="1"/>
  <c r="C58" i="1" s="1"/>
  <c r="D57" i="1"/>
  <c r="D56" i="1" s="1"/>
  <c r="C57" i="1"/>
  <c r="C56" i="1" s="1"/>
  <c r="D53" i="1"/>
  <c r="C53" i="1"/>
  <c r="D52" i="1"/>
  <c r="C52" i="1"/>
  <c r="D51" i="1"/>
  <c r="C51" i="1"/>
  <c r="D50" i="1"/>
  <c r="C50" i="1"/>
  <c r="D49" i="1"/>
  <c r="C49" i="1"/>
  <c r="D48" i="1"/>
  <c r="C48" i="1"/>
  <c r="D47" i="1"/>
  <c r="D46" i="1" s="1"/>
  <c r="C47" i="1"/>
  <c r="C46" i="1" s="1"/>
  <c r="D45" i="1"/>
  <c r="C45" i="1"/>
  <c r="D44" i="1"/>
  <c r="C44" i="1"/>
  <c r="D43" i="1"/>
  <c r="C111" i="1" s="1"/>
  <c r="C43" i="1"/>
  <c r="D42" i="1"/>
  <c r="C42" i="1"/>
  <c r="D41" i="1"/>
  <c r="C41" i="1"/>
  <c r="D40" i="1"/>
  <c r="C40" i="1"/>
  <c r="D39" i="1"/>
  <c r="D38" i="1" s="1"/>
  <c r="C39" i="1"/>
  <c r="C38" i="1" s="1"/>
  <c r="D37" i="1"/>
  <c r="C37" i="1"/>
  <c r="D36" i="1"/>
  <c r="C36" i="1"/>
  <c r="D35" i="1"/>
  <c r="C35" i="1"/>
  <c r="D34" i="1"/>
  <c r="C34" i="1"/>
  <c r="D33" i="1"/>
  <c r="C112" i="1" s="1"/>
  <c r="C33" i="1"/>
  <c r="C32" i="1" s="1"/>
  <c r="D31" i="1"/>
  <c r="C31" i="1"/>
  <c r="D30" i="1"/>
  <c r="C30" i="1"/>
  <c r="D29" i="1"/>
  <c r="C29" i="1"/>
  <c r="D28" i="1"/>
  <c r="C28" i="1"/>
  <c r="D27" i="1"/>
  <c r="C114" i="1" s="1"/>
  <c r="C27" i="1"/>
  <c r="D26" i="1"/>
  <c r="C26" i="1"/>
  <c r="D25" i="1"/>
  <c r="C25" i="1"/>
  <c r="D22" i="1"/>
  <c r="C22" i="1"/>
  <c r="D21" i="1"/>
  <c r="C21" i="1"/>
  <c r="D20" i="1"/>
  <c r="C20" i="1"/>
  <c r="D19" i="1"/>
  <c r="C19" i="1"/>
  <c r="D18" i="1"/>
  <c r="C18" i="1"/>
  <c r="D17" i="1"/>
  <c r="C116" i="1" s="1"/>
  <c r="C17" i="1"/>
  <c r="C16" i="1" s="1"/>
  <c r="C83" i="1" l="1"/>
  <c r="D16" i="1"/>
  <c r="D32" i="1"/>
  <c r="D8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fvega</author>
  </authors>
  <commentList>
    <comment ref="G15" authorId="0" shapeId="0" xr:uid="{231D620D-4758-48F8-B6CD-556604E02FEC}">
      <text>
        <r>
          <rPr>
            <b/>
            <sz val="9"/>
            <color indexed="81"/>
            <rFont val="Tahoma"/>
            <charset val="1"/>
          </rPr>
          <t>fvega:</t>
        </r>
        <r>
          <rPr>
            <sz val="9"/>
            <color indexed="81"/>
            <rFont val="Tahoma"/>
            <charset val="1"/>
          </rPr>
          <t xml:space="preserve">
The executive summary is to me an exercise in effective communication</t>
        </r>
      </text>
    </comment>
    <comment ref="G43" authorId="0" shapeId="0" xr:uid="{5971E295-8798-4168-BCF8-6B818FABCF97}">
      <text>
        <r>
          <rPr>
            <b/>
            <sz val="9"/>
            <color indexed="81"/>
            <rFont val="Tahoma"/>
            <charset val="1"/>
          </rPr>
          <t>fvega:</t>
        </r>
        <r>
          <rPr>
            <sz val="9"/>
            <color indexed="81"/>
            <rFont val="Tahoma"/>
            <charset val="1"/>
          </rPr>
          <t xml:space="preserve">
They have to show they design experiments.</t>
        </r>
      </text>
    </comment>
    <comment ref="G47" authorId="0" shapeId="0" xr:uid="{83D7F63E-A248-48B3-909F-D4EADBF449E8}">
      <text>
        <r>
          <rPr>
            <b/>
            <sz val="9"/>
            <color indexed="81"/>
            <rFont val="Tahoma"/>
            <charset val="1"/>
          </rPr>
          <t>fvega:</t>
        </r>
        <r>
          <rPr>
            <sz val="9"/>
            <color indexed="81"/>
            <rFont val="Tahoma"/>
            <charset val="1"/>
          </rPr>
          <t xml:space="preserve">
These to me are realistic constraints of design. Raul could argue this is outcome (a), knowledge of math based on the old rubric.</t>
        </r>
      </text>
    </comment>
    <comment ref="G53" authorId="0" shapeId="0" xr:uid="{C4830067-0F3F-4E0E-9267-4EF8529E3212}">
      <text>
        <r>
          <rPr>
            <b/>
            <sz val="9"/>
            <color indexed="81"/>
            <rFont val="Tahoma"/>
            <charset val="1"/>
          </rPr>
          <t>fvega:</t>
        </r>
        <r>
          <rPr>
            <sz val="9"/>
            <color indexed="81"/>
            <rFont val="Tahoma"/>
            <charset val="1"/>
          </rPr>
          <t xml:space="preserve">
These are realistic constraints of design</t>
        </r>
      </text>
    </comment>
    <comment ref="G57" authorId="0" shapeId="0" xr:uid="{F070B927-F70D-4E5C-AEBD-E5B02DB7089B}">
      <text>
        <r>
          <rPr>
            <b/>
            <sz val="9"/>
            <color indexed="81"/>
            <rFont val="Tahoma"/>
            <charset val="1"/>
          </rPr>
          <t>fvega:</t>
        </r>
        <r>
          <rPr>
            <sz val="9"/>
            <color indexed="81"/>
            <rFont val="Tahoma"/>
            <charset val="1"/>
          </rPr>
          <t xml:space="preserve">
They need to convey they are apt to the task through their resumes</t>
        </r>
      </text>
    </comment>
    <comment ref="G61" authorId="0" shapeId="0" xr:uid="{F2985F9B-1520-496F-97E5-58420E253798}">
      <text>
        <r>
          <rPr>
            <b/>
            <sz val="9"/>
            <color indexed="81"/>
            <rFont val="Tahoma"/>
            <charset val="1"/>
          </rPr>
          <t>fvega:</t>
        </r>
        <r>
          <rPr>
            <sz val="9"/>
            <color indexed="81"/>
            <rFont val="Tahoma"/>
            <charset val="1"/>
          </rPr>
          <t xml:space="preserve">
These are realistic constraints</t>
        </r>
      </text>
    </comment>
    <comment ref="G80" authorId="0" shapeId="0" xr:uid="{54F1D4EC-CE6B-418A-9751-5B086391A8B7}">
      <text>
        <r>
          <rPr>
            <b/>
            <sz val="9"/>
            <color indexed="81"/>
            <rFont val="Tahoma"/>
            <charset val="1"/>
          </rPr>
          <t>fvega:</t>
        </r>
        <r>
          <rPr>
            <sz val="9"/>
            <color indexed="81"/>
            <rFont val="Tahoma"/>
            <charset val="1"/>
          </rPr>
          <t xml:space="preserve">
Raul may argue that this relates to lifelong learning but to me it is more related to show they are aware of up-to-date information related to their projects, </t>
        </r>
        <r>
          <rPr>
            <i/>
            <sz val="9"/>
            <color indexed="81"/>
            <rFont val="Tahoma"/>
            <family val="2"/>
          </rPr>
          <t>i.e.</t>
        </r>
        <r>
          <rPr>
            <sz val="9"/>
            <color indexed="81"/>
            <rFont val="Tahoma"/>
            <charset val="1"/>
          </rPr>
          <t>, contemporary issues.</t>
        </r>
      </text>
    </comment>
  </commentList>
</comments>
</file>

<file path=xl/sharedStrings.xml><?xml version="1.0" encoding="utf-8"?>
<sst xmlns="http://schemas.openxmlformats.org/spreadsheetml/2006/main" count="254" uniqueCount="147">
  <si>
    <t>School of Engineering</t>
  </si>
  <si>
    <t>Department of Electrical and Computer Engineering</t>
  </si>
  <si>
    <t>Proposal Evaluation</t>
  </si>
  <si>
    <t>Course</t>
  </si>
  <si>
    <t>Section</t>
  </si>
  <si>
    <t>Semester</t>
  </si>
  <si>
    <t>Date</t>
  </si>
  <si>
    <t>Name of Team</t>
  </si>
  <si>
    <t>Name of Evaluator</t>
  </si>
  <si>
    <t>Presentation Title</t>
  </si>
  <si>
    <t>Contents evaluation criteria</t>
  </si>
  <si>
    <t>Part or Section</t>
  </si>
  <si>
    <t>Assessment</t>
  </si>
  <si>
    <t>Grade Percent</t>
  </si>
  <si>
    <t>Score</t>
  </si>
  <si>
    <t>Weight (%)</t>
  </si>
  <si>
    <t>Comments</t>
  </si>
  <si>
    <t>Student Outcome</t>
  </si>
  <si>
    <r>
      <t>Executive summary (</t>
    </r>
    <r>
      <rPr>
        <b/>
        <sz val="12"/>
        <color rgb="FFFF0000"/>
        <rFont val="Times New Roman"/>
        <family val="1"/>
      </rPr>
      <t>Maximum length 1 page</t>
    </r>
    <r>
      <rPr>
        <b/>
        <sz val="12"/>
        <rFont val="Times New Roman"/>
        <family val="1"/>
      </rPr>
      <t>)</t>
    </r>
  </si>
  <si>
    <t>Gives a brief and effective high-level description of the problem and identifies potential customers</t>
  </si>
  <si>
    <t>Concise and clear</t>
  </si>
  <si>
    <t>g</t>
  </si>
  <si>
    <t>Identifies users and other stakeholders</t>
  </si>
  <si>
    <t>Identifies or lists all</t>
  </si>
  <si>
    <t>Gives a brief and effective high-level description of the project</t>
  </si>
  <si>
    <t>Summarizes deliverables and products</t>
  </si>
  <si>
    <t>Presents Milestones</t>
  </si>
  <si>
    <t>Yes</t>
  </si>
  <si>
    <t>Summarizes key economic aspects, e.g., total cost, expected profitability, ROI, competitive impact or any other justification for investing in the project.</t>
  </si>
  <si>
    <r>
      <t>Body of Proposal (</t>
    </r>
    <r>
      <rPr>
        <b/>
        <sz val="12"/>
        <color rgb="FFFF0000"/>
        <rFont val="Times New Roman"/>
        <family val="1"/>
      </rPr>
      <t>Maximum length 7 pages</t>
    </r>
    <r>
      <rPr>
        <b/>
        <sz val="12"/>
        <rFont val="Times New Roman"/>
        <family val="1"/>
      </rPr>
      <t>)</t>
    </r>
  </si>
  <si>
    <t>1. Problem Statement</t>
  </si>
  <si>
    <t>Clearly describes the problem to be solved by the product/service</t>
  </si>
  <si>
    <t>e</t>
  </si>
  <si>
    <t>Identifies variables involved in the problem (qualitative or quantitative)</t>
  </si>
  <si>
    <t>States how the project provides a solution to the problem</t>
  </si>
  <si>
    <t xml:space="preserve"> 2. Objectives</t>
  </si>
  <si>
    <t>Objectives are specific</t>
  </si>
  <si>
    <t>c</t>
  </si>
  <si>
    <t>Objectives are measurable</t>
  </si>
  <si>
    <t>3. Outcomes</t>
  </si>
  <si>
    <t>Provides detailed description of project’s outcomes and deliverables as related to objectives' achievement</t>
  </si>
  <si>
    <t>Summarizes how objectives' achievement will be measured (Refer to appendix on Metrics)</t>
  </si>
  <si>
    <t>4. Methodology and Team Organization</t>
  </si>
  <si>
    <t>d</t>
  </si>
  <si>
    <t>b</t>
  </si>
  <si>
    <t>Presents the work breakdown structure</t>
  </si>
  <si>
    <t>Describes team organization</t>
  </si>
  <si>
    <t>5. Budget</t>
  </si>
  <si>
    <t>Presents detailed estimates of realistic labor costs according to expertise, type of work, and responsibility in the project, including consultants when needed.</t>
  </si>
  <si>
    <t>Includes reasonable fringe benefits</t>
  </si>
  <si>
    <t>Presents a list of elements needed for the project with realistic costs estimates</t>
  </si>
  <si>
    <t>Includes realistic percentage of overhead costs</t>
  </si>
  <si>
    <t>6. Project schedule</t>
  </si>
  <si>
    <t>Summarizes project schedule (milestones and deadlines)</t>
  </si>
  <si>
    <t>Presents (or links to) the Gantt diagram</t>
  </si>
  <si>
    <t>Appendices (Maximum length not specified)</t>
  </si>
  <si>
    <r>
      <t>A. Resumés (</t>
    </r>
    <r>
      <rPr>
        <b/>
        <sz val="12"/>
        <color rgb="FFFF0000"/>
        <rFont val="Times New Roman"/>
        <family val="1"/>
      </rPr>
      <t>Maximum 1 page per person</t>
    </r>
    <r>
      <rPr>
        <b/>
        <sz val="12"/>
        <rFont val="Times New Roman"/>
        <family val="1"/>
      </rPr>
      <t>)</t>
    </r>
  </si>
  <si>
    <t>Resumés highlight skills as related to needs of project (when needed, includes consultants' resumés and justifies their services)</t>
  </si>
  <si>
    <t>B. Progress Assessment &amp; Metrics</t>
  </si>
  <si>
    <t>Describes in detail the metrics to measure progress of tasks</t>
  </si>
  <si>
    <t>C. Detailed Budget Calculations &amp; Justification</t>
  </si>
  <si>
    <t>Identifies technical resources required for the project including UPRM's or those that need to be acquired.</t>
  </si>
  <si>
    <t>Presents tables or worksheets with details of budget and calculations</t>
  </si>
  <si>
    <t>Presents a brief justification of items in budget</t>
  </si>
  <si>
    <t>D. Risk Management</t>
  </si>
  <si>
    <t>Presents a table with description of risks: their likelihood and contingency measures</t>
  </si>
  <si>
    <t>E. Market overview</t>
  </si>
  <si>
    <t>Describes potential market for system or service</t>
  </si>
  <si>
    <t>h</t>
  </si>
  <si>
    <t>Gantt shows appropriate tasks, dependencies, and resources</t>
  </si>
  <si>
    <t>Workload is balanced among team members</t>
  </si>
  <si>
    <t>Style and presentation criteria</t>
  </si>
  <si>
    <r>
      <t>Title page has university, department, title, logo, names, and date (</t>
    </r>
    <r>
      <rPr>
        <sz val="12"/>
        <color rgb="FFFF0000"/>
        <rFont val="Times New Roman"/>
        <family val="1"/>
      </rPr>
      <t>Maximum Length 1 page</t>
    </r>
    <r>
      <rPr>
        <sz val="12"/>
        <rFont val="Times New Roman"/>
        <family val="1"/>
      </rPr>
      <t>)</t>
    </r>
  </si>
  <si>
    <t>Proposal has a professional  presentation</t>
  </si>
  <si>
    <t>Document is well organized and includes a table of contents</t>
  </si>
  <si>
    <t>Document has correct grammar</t>
  </si>
  <si>
    <t>Document has an appropriate composition style</t>
  </si>
  <si>
    <t>Uses adequate language and vocabulary variety</t>
  </si>
  <si>
    <t>Document composition is cohesive and argumentation is fluent</t>
  </si>
  <si>
    <t>Uses suitable bibliographic references to support statements</t>
  </si>
  <si>
    <t>j</t>
  </si>
  <si>
    <t>Grade in Percentage</t>
  </si>
  <si>
    <t>Averages</t>
  </si>
  <si>
    <t>Point value scale for descriptions</t>
  </si>
  <si>
    <t>Wordy but complete</t>
  </si>
  <si>
    <t>Lacking some relevant aspects</t>
  </si>
  <si>
    <t>Lacking many relevant aspects</t>
  </si>
  <si>
    <t>No information</t>
  </si>
  <si>
    <t>Point value scale for ternary choices</t>
  </si>
  <si>
    <t>Not consistently or partially</t>
  </si>
  <si>
    <t>No</t>
  </si>
  <si>
    <t>Point value scale for binary choices</t>
  </si>
  <si>
    <t>Point value scale for lists</t>
  </si>
  <si>
    <t>Identifies or lists most</t>
  </si>
  <si>
    <t>Identifies or lists some</t>
  </si>
  <si>
    <t>Misses most</t>
  </si>
  <si>
    <t>No Information</t>
  </si>
  <si>
    <t>Outcomes Assessment</t>
  </si>
  <si>
    <t>Outcome</t>
  </si>
  <si>
    <t>Assessment (0 .. 4)</t>
  </si>
  <si>
    <t>a</t>
  </si>
  <si>
    <t>f</t>
  </si>
  <si>
    <t>i</t>
  </si>
  <si>
    <t>k</t>
  </si>
  <si>
    <t>Instructions for the instructors</t>
  </si>
  <si>
    <t>The Assessment and Evaluation sheet contains the following parts:</t>
  </si>
  <si>
    <t>1. Identification: This part is for the Identification of the student team, project and evaluator.</t>
  </si>
  <si>
    <t>2. Scales: This part contains the three scales that describe what the values for the different criteria means. This scales are color coded to identify which scale applies for each criterion.</t>
  </si>
  <si>
    <t>3. Contents and evaluation criteria: This part contains the minimum set of elements each section of the proposal should contain.</t>
  </si>
  <si>
    <t>4. Style and presentation criteria: This part contains the general elements of style for the proposal writing, organization, edition and presentation.</t>
  </si>
  <si>
    <t>The Contents and evaluation criteria, and the Style and presentation criteria contain the following columns:</t>
  </si>
  <si>
    <t>1. Criteria description: For each section of the proposal, this column describes the elements that as a minimum should be contained in the section.</t>
  </si>
  <si>
    <t>2. Score: This column is where the evaluator can choose the value for the given element in the section according to the corresponding scale. This column is color coded to indicate what scale applies for the element.</t>
  </si>
  <si>
    <t>3. Weight %: This column is partially protected and indicates the percent weight for each section. The evaluator may change the suggested weights ensuring that they add to 100% in the total of the proposal in the bottom field of this column.</t>
  </si>
  <si>
    <t>4. Comments: This is a free text column for the evaluator to provide feedback to the students.</t>
  </si>
  <si>
    <t>5. Student Outcome: This column indicates to which ABET student outcome the element maps. This field is for outcome assessment purposes.</t>
  </si>
  <si>
    <t>.</t>
  </si>
  <si>
    <t>The grade of the proposal is computed in the bottom field of the "Score" column.</t>
  </si>
  <si>
    <t>Proposal organization</t>
  </si>
  <si>
    <t>Max Length in Pages</t>
  </si>
  <si>
    <t>Page Numbering Style</t>
  </si>
  <si>
    <t>Front Matter</t>
  </si>
  <si>
    <t>No number</t>
  </si>
  <si>
    <t>Executive Summary</t>
  </si>
  <si>
    <t>Table of Contents</t>
  </si>
  <si>
    <t>NA</t>
  </si>
  <si>
    <t>Lowercase roman numerals (i, ii, iii, iv, …)</t>
  </si>
  <si>
    <t>Body of Proposal</t>
  </si>
  <si>
    <t>Arabic numerals (1, 2, 3, 4, …)</t>
  </si>
  <si>
    <t>Bibliographic References</t>
  </si>
  <si>
    <t>Appendix A - Resumes</t>
  </si>
  <si>
    <t>1/Person</t>
  </si>
  <si>
    <t>Appendix B - Progress Assessment &amp; Metrics</t>
  </si>
  <si>
    <t>Appendix C - Detailed Budget Calculation</t>
  </si>
  <si>
    <t>Appendix D - Risk Management</t>
  </si>
  <si>
    <t>Appendix E - Market Overview</t>
  </si>
  <si>
    <r>
      <t xml:space="preserve">Section numbering: All sections in the body and appendices of the proposal must be numbered as indicated in the Assessment and Eval Sheet. Subsections must be numbered hierarchically, </t>
    </r>
    <r>
      <rPr>
        <i/>
        <sz val="11"/>
        <color theme="1"/>
        <rFont val="Calibri"/>
        <family val="2"/>
        <scheme val="minor"/>
      </rPr>
      <t>e.g.</t>
    </r>
    <r>
      <rPr>
        <sz val="11"/>
        <color theme="1"/>
        <rFont val="Calibri"/>
        <family val="2"/>
        <scheme val="minor"/>
      </rPr>
      <t xml:space="preserve">, 2.1, 2.2, etc. </t>
    </r>
  </si>
  <si>
    <r>
      <t xml:space="preserve">All sections in the appendices must be numbered hierarchically, </t>
    </r>
    <r>
      <rPr>
        <i/>
        <sz val="11"/>
        <color theme="1"/>
        <rFont val="Calibri"/>
        <family val="2"/>
        <scheme val="minor"/>
      </rPr>
      <t>e.g.</t>
    </r>
    <r>
      <rPr>
        <sz val="11"/>
        <color theme="1"/>
        <rFont val="Calibri"/>
        <family val="2"/>
        <scheme val="minor"/>
      </rPr>
      <t>, B.1, B.2, etc.</t>
    </r>
  </si>
  <si>
    <t>Identifies customers, users, and other stakeholders</t>
  </si>
  <si>
    <t>Summarizes market potential, added value, or other competitive or comparative advantages from similar products in the market</t>
  </si>
  <si>
    <t>Presents the scope of the project justified using the variables of the problem that can be feasibly addressed by the project</t>
  </si>
  <si>
    <t>Objectives are realistic taking into account available skills, expertise, and resources</t>
  </si>
  <si>
    <t>Objectives can be achieved within the time assigned for the project taking  into account available skills, expertise, and resources.</t>
  </si>
  <si>
    <t>G. Gantt Chart and Project Management Tools (Link to MS Project file or other suitable PM tool)</t>
  </si>
  <si>
    <t xml:space="preserve">Objectives have been agreed upon with customer. Customer should sign the objectives and the document should be added to an appendix after G. </t>
  </si>
  <si>
    <t>Describes technical and managerial approaches. Must be valid approaches</t>
  </si>
  <si>
    <t>Describes testing and quality control procedures. Must be valid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</si>
</sst>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indexed="58"/>
      <name val="Times New Roman"/>
      <family val="1"/>
    </font>
    <font>
      <b/>
      <sz val="14"/>
      <color indexed="56"/>
      <name val="Arial"/>
      <family val="2"/>
    </font>
    <font>
      <b/>
      <sz val="10"/>
      <name val="Arial"/>
      <family val="2"/>
    </font>
    <font>
      <b/>
      <sz val="14"/>
      <name val="Arial"/>
      <family val="2"/>
    </font>
    <font>
      <b/>
      <sz val="12"/>
      <color theme="1"/>
      <name val="Times New Roman"/>
      <family val="1"/>
    </font>
    <font>
      <b/>
      <sz val="12"/>
      <name val="Times New Roman"/>
      <family val="1"/>
    </font>
    <font>
      <b/>
      <sz val="12"/>
      <color rgb="FFFF0000"/>
      <name val="Times New Roman"/>
      <family val="1"/>
    </font>
    <font>
      <sz val="12"/>
      <color theme="1"/>
      <name val="Times New Roman"/>
      <family val="1"/>
    </font>
    <font>
      <sz val="12"/>
      <name val="Times New Roman"/>
      <family val="1"/>
    </font>
    <font>
      <sz val="12"/>
      <color rgb="FFFF0000"/>
      <name val="Times New Roman"/>
      <family val="1"/>
    </font>
    <font>
      <b/>
      <sz val="12"/>
      <color theme="1"/>
      <name val="Calibri Light"/>
      <family val="1"/>
      <scheme val="major"/>
    </font>
    <font>
      <b/>
      <sz val="14"/>
      <name val="Times New Roman"/>
      <family val="1"/>
    </font>
    <font>
      <b/>
      <sz val="14"/>
      <color theme="1"/>
      <name val="Calibri"/>
      <family val="2"/>
      <scheme val="minor"/>
    </font>
    <font>
      <sz val="10"/>
      <name val="Arial"/>
      <family val="2"/>
    </font>
    <font>
      <b/>
      <sz val="9"/>
      <color indexed="81"/>
      <name val="Tahoma"/>
      <charset val="1"/>
    </font>
    <font>
      <sz val="9"/>
      <color indexed="81"/>
      <name val="Tahoma"/>
      <charset val="1"/>
    </font>
    <font>
      <i/>
      <sz val="9"/>
      <color indexed="81"/>
      <name val="Tahoma"/>
      <family val="2"/>
    </font>
    <font>
      <b/>
      <sz val="16"/>
      <color theme="1"/>
      <name val="Calibri"/>
      <family val="2"/>
      <scheme val="minor"/>
    </font>
    <font>
      <b/>
      <sz val="12"/>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6" tint="0.59996337778862885"/>
        <bgColor indexed="64"/>
      </patternFill>
    </fill>
    <fill>
      <patternFill patternType="solid">
        <fgColor theme="9" tint="0.79998168889431442"/>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35">
    <xf numFmtId="0" fontId="0" fillId="0" borderId="0" xfId="0"/>
    <xf numFmtId="0" fontId="3" fillId="0" borderId="0" xfId="0" applyFont="1" applyAlignment="1" applyProtection="1">
      <alignment horizontal="center"/>
    </xf>
    <xf numFmtId="0" fontId="4" fillId="0" borderId="0" xfId="0" applyFont="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right"/>
    </xf>
    <xf numFmtId="0" fontId="0" fillId="0" borderId="1" xfId="0" applyBorder="1" applyAlignment="1" applyProtection="1">
      <protection locked="0"/>
    </xf>
    <xf numFmtId="0" fontId="0" fillId="0" borderId="2" xfId="0" applyBorder="1" applyAlignment="1" applyProtection="1">
      <protection locked="0"/>
    </xf>
    <xf numFmtId="15" fontId="0" fillId="0" borderId="2" xfId="0" applyNumberFormat="1" applyBorder="1" applyAlignment="1" applyProtection="1">
      <protection locked="0"/>
    </xf>
    <xf numFmtId="0" fontId="0" fillId="0" borderId="0" xfId="0"/>
    <xf numFmtId="0" fontId="0" fillId="0" borderId="0" xfId="0" applyAlignment="1" applyProtection="1"/>
    <xf numFmtId="164" fontId="0" fillId="0" borderId="0" xfId="0" applyNumberFormat="1"/>
    <xf numFmtId="1" fontId="0" fillId="0" borderId="0" xfId="0" applyNumberFormat="1"/>
    <xf numFmtId="0" fontId="6" fillId="0" borderId="0" xfId="0" applyFont="1" applyFill="1" applyBorder="1" applyAlignment="1" applyProtection="1">
      <alignment wrapText="1"/>
    </xf>
    <xf numFmtId="0" fontId="7" fillId="0" borderId="3" xfId="0" applyFont="1" applyBorder="1" applyAlignment="1">
      <alignment vertical="center"/>
    </xf>
    <xf numFmtId="0" fontId="7" fillId="0" borderId="3" xfId="0" applyFont="1" applyBorder="1" applyAlignment="1">
      <alignment horizontal="center" vertical="center" wrapText="1"/>
    </xf>
    <xf numFmtId="164" fontId="7" fillId="0" borderId="3" xfId="0" applyNumberFormat="1" applyFont="1" applyBorder="1" applyAlignment="1" applyProtection="1">
      <alignment horizontal="center" vertical="center" wrapText="1"/>
    </xf>
    <xf numFmtId="1" fontId="7" fillId="0" borderId="3" xfId="0" applyNumberFormat="1" applyFont="1" applyBorder="1" applyAlignment="1" applyProtection="1">
      <alignment horizontal="center" vertical="center"/>
    </xf>
    <xf numFmtId="0" fontId="7" fillId="0" borderId="3" xfId="0" applyFont="1" applyBorder="1" applyAlignment="1">
      <alignment horizontal="center" vertical="center"/>
    </xf>
    <xf numFmtId="0" fontId="2" fillId="0" borderId="0" xfId="0" applyFont="1" applyAlignment="1">
      <alignment vertical="center"/>
    </xf>
    <xf numFmtId="0" fontId="8" fillId="0" borderId="3" xfId="0" applyFont="1" applyBorder="1" applyAlignment="1" applyProtection="1">
      <alignment horizontal="left" wrapText="1"/>
    </xf>
    <xf numFmtId="0" fontId="7" fillId="0" borderId="3" xfId="0" applyFont="1" applyBorder="1" applyAlignment="1">
      <alignment horizontal="center" wrapText="1"/>
    </xf>
    <xf numFmtId="164" fontId="2" fillId="0" borderId="3" xfId="0" applyNumberFormat="1" applyFont="1" applyBorder="1" applyProtection="1"/>
    <xf numFmtId="165" fontId="2" fillId="0" borderId="3" xfId="0" applyNumberFormat="1" applyFont="1" applyBorder="1" applyProtection="1"/>
    <xf numFmtId="9" fontId="7" fillId="0" borderId="3" xfId="1" applyFont="1" applyBorder="1" applyAlignment="1" applyProtection="1">
      <alignment horizontal="center"/>
      <protection locked="0"/>
    </xf>
    <xf numFmtId="0" fontId="10" fillId="0" borderId="3" xfId="0" applyFont="1" applyBorder="1" applyAlignment="1" applyProtection="1">
      <alignment horizontal="left"/>
      <protection locked="0"/>
    </xf>
    <xf numFmtId="166" fontId="2" fillId="0" borderId="3" xfId="0" applyNumberFormat="1" applyFont="1" applyBorder="1"/>
    <xf numFmtId="0" fontId="2" fillId="0" borderId="0" xfId="0" applyFont="1"/>
    <xf numFmtId="0" fontId="11" fillId="2" borderId="3" xfId="0" applyFont="1" applyFill="1" applyBorder="1" applyAlignment="1" applyProtection="1">
      <alignment horizontal="left" wrapText="1"/>
    </xf>
    <xf numFmtId="0" fontId="0" fillId="2" borderId="3" xfId="0" applyFill="1" applyBorder="1" applyProtection="1">
      <protection locked="0"/>
    </xf>
    <xf numFmtId="164" fontId="0" fillId="2" borderId="3" xfId="0" applyNumberFormat="1" applyFill="1" applyBorder="1" applyProtection="1"/>
    <xf numFmtId="1" fontId="0" fillId="2" borderId="3" xfId="0" applyNumberFormat="1" applyFill="1" applyBorder="1" applyProtection="1"/>
    <xf numFmtId="9" fontId="0" fillId="2" borderId="3" xfId="1" applyFont="1" applyFill="1" applyBorder="1"/>
    <xf numFmtId="0" fontId="0" fillId="2" borderId="3" xfId="0" applyFont="1" applyFill="1" applyBorder="1" applyAlignment="1" applyProtection="1">
      <alignment horizontal="left"/>
      <protection locked="0"/>
    </xf>
    <xf numFmtId="166" fontId="0" fillId="2" borderId="3" xfId="0" applyNumberFormat="1" applyFill="1" applyBorder="1" applyAlignment="1">
      <alignment horizontal="center" vertical="center"/>
    </xf>
    <xf numFmtId="0" fontId="0" fillId="0" borderId="0" xfId="0" applyProtection="1"/>
    <xf numFmtId="0" fontId="11" fillId="3" borderId="3" xfId="0" applyFont="1" applyFill="1" applyBorder="1" applyAlignment="1" applyProtection="1">
      <alignment horizontal="left" wrapText="1"/>
    </xf>
    <xf numFmtId="0" fontId="0" fillId="3" borderId="3" xfId="0" applyFill="1" applyBorder="1" applyProtection="1">
      <protection locked="0"/>
    </xf>
    <xf numFmtId="164" fontId="0" fillId="3" borderId="3" xfId="0" applyNumberFormat="1" applyFill="1" applyBorder="1" applyProtection="1"/>
    <xf numFmtId="1" fontId="0" fillId="3" borderId="3" xfId="0" applyNumberFormat="1" applyFill="1" applyBorder="1" applyProtection="1"/>
    <xf numFmtId="9" fontId="0" fillId="3" borderId="3" xfId="1" applyFont="1" applyFill="1" applyBorder="1"/>
    <xf numFmtId="0" fontId="0" fillId="3" borderId="3" xfId="0" applyFont="1" applyFill="1" applyBorder="1" applyAlignment="1" applyProtection="1">
      <alignment horizontal="left"/>
      <protection locked="0"/>
    </xf>
    <xf numFmtId="166" fontId="0" fillId="3" borderId="3" xfId="0" applyNumberFormat="1" applyFill="1" applyBorder="1" applyAlignment="1">
      <alignment horizontal="center" vertical="center"/>
    </xf>
    <xf numFmtId="0" fontId="0" fillId="0" borderId="0" xfId="0" applyProtection="1">
      <protection hidden="1"/>
    </xf>
    <xf numFmtId="0" fontId="11" fillId="4" borderId="3" xfId="0" applyFont="1" applyFill="1" applyBorder="1" applyAlignment="1" applyProtection="1">
      <alignment horizontal="left" wrapText="1"/>
    </xf>
    <xf numFmtId="0" fontId="0" fillId="4" borderId="3" xfId="0" applyFill="1" applyBorder="1" applyProtection="1">
      <protection locked="0"/>
    </xf>
    <xf numFmtId="164" fontId="0" fillId="4" borderId="3" xfId="0" applyNumberFormat="1" applyFill="1" applyBorder="1" applyProtection="1"/>
    <xf numFmtId="1" fontId="0" fillId="4" borderId="3" xfId="0" applyNumberFormat="1" applyFill="1" applyBorder="1" applyProtection="1"/>
    <xf numFmtId="9" fontId="0" fillId="4" borderId="3" xfId="1" applyFont="1" applyFill="1" applyBorder="1"/>
    <xf numFmtId="0" fontId="0" fillId="4" borderId="3" xfId="0" applyFont="1" applyFill="1" applyBorder="1" applyAlignment="1" applyProtection="1">
      <alignment horizontal="left"/>
      <protection locked="0"/>
    </xf>
    <xf numFmtId="166" fontId="0" fillId="4" borderId="3" xfId="0" applyNumberFormat="1" applyFill="1" applyBorder="1" applyAlignment="1">
      <alignment horizontal="center" vertical="center"/>
    </xf>
    <xf numFmtId="0" fontId="11" fillId="0" borderId="0" xfId="0" applyFont="1" applyBorder="1" applyAlignment="1" applyProtection="1">
      <alignment horizontal="left" indent="1"/>
    </xf>
    <xf numFmtId="164" fontId="0" fillId="0" borderId="0" xfId="0" applyNumberFormat="1" applyProtection="1"/>
    <xf numFmtId="1" fontId="0" fillId="0" borderId="0" xfId="0" applyNumberFormat="1" applyProtection="1"/>
    <xf numFmtId="9" fontId="0" fillId="0" borderId="0" xfId="1" applyFont="1"/>
    <xf numFmtId="0" fontId="0" fillId="0" borderId="0" xfId="0" applyFont="1" applyAlignment="1" applyProtection="1">
      <alignment horizontal="left"/>
      <protection locked="0"/>
    </xf>
    <xf numFmtId="166" fontId="0" fillId="0" borderId="0" xfId="0" applyNumberFormat="1"/>
    <xf numFmtId="0" fontId="2" fillId="0" borderId="3" xfId="0" applyFont="1" applyBorder="1"/>
    <xf numFmtId="1" fontId="2" fillId="0" borderId="3" xfId="0" applyNumberFormat="1" applyFont="1" applyBorder="1" applyProtection="1"/>
    <xf numFmtId="9" fontId="2" fillId="0" borderId="3" xfId="1" applyFont="1" applyBorder="1"/>
    <xf numFmtId="0" fontId="0" fillId="0" borderId="3" xfId="0" applyFont="1" applyBorder="1" applyAlignment="1" applyProtection="1">
      <alignment horizontal="left"/>
      <protection locked="0"/>
    </xf>
    <xf numFmtId="9" fontId="2" fillId="0" borderId="3" xfId="1" applyFont="1" applyBorder="1" applyProtection="1">
      <protection locked="0"/>
    </xf>
    <xf numFmtId="0" fontId="8" fillId="0" borderId="3" xfId="0" applyFont="1" applyFill="1" applyBorder="1" applyAlignment="1" applyProtection="1">
      <alignment horizontal="left" wrapText="1"/>
    </xf>
    <xf numFmtId="0" fontId="2" fillId="0" borderId="3" xfId="0" applyFont="1" applyBorder="1" applyProtection="1"/>
    <xf numFmtId="0" fontId="0" fillId="2" borderId="3" xfId="0" applyFont="1" applyFill="1" applyBorder="1" applyProtection="1">
      <protection locked="0"/>
    </xf>
    <xf numFmtId="166" fontId="0" fillId="2" borderId="3" xfId="0" applyNumberFormat="1" applyFont="1" applyFill="1" applyBorder="1" applyAlignment="1">
      <alignment horizontal="center" vertical="center"/>
    </xf>
    <xf numFmtId="0" fontId="0" fillId="0" borderId="0" xfId="0" applyFont="1"/>
    <xf numFmtId="0" fontId="0" fillId="4" borderId="3" xfId="0" applyFont="1" applyFill="1" applyBorder="1" applyProtection="1">
      <protection locked="0"/>
    </xf>
    <xf numFmtId="0" fontId="11" fillId="0" borderId="0" xfId="0" applyFont="1" applyBorder="1" applyAlignment="1" applyProtection="1">
      <alignment horizontal="left" wrapText="1"/>
    </xf>
    <xf numFmtId="0" fontId="0" fillId="0" borderId="3" xfId="0" applyBorder="1"/>
    <xf numFmtId="164" fontId="0" fillId="0" borderId="3" xfId="0" applyNumberFormat="1" applyBorder="1" applyProtection="1"/>
    <xf numFmtId="1" fontId="0" fillId="0" borderId="3" xfId="0" applyNumberFormat="1" applyBorder="1" applyProtection="1"/>
    <xf numFmtId="9" fontId="0" fillId="0" borderId="3" xfId="1" applyFont="1" applyBorder="1"/>
    <xf numFmtId="166" fontId="0" fillId="0" borderId="3" xfId="0" applyNumberFormat="1" applyBorder="1"/>
    <xf numFmtId="9" fontId="2" fillId="2" borderId="3" xfId="1" applyFont="1" applyFill="1" applyBorder="1"/>
    <xf numFmtId="166" fontId="2" fillId="2" borderId="3" xfId="0" applyNumberFormat="1" applyFont="1" applyFill="1" applyBorder="1" applyAlignment="1">
      <alignment horizontal="center" vertical="center"/>
    </xf>
    <xf numFmtId="0" fontId="0" fillId="0" borderId="3" xfId="0" applyFont="1" applyBorder="1"/>
    <xf numFmtId="0" fontId="0" fillId="3" borderId="3" xfId="0" applyFont="1" applyFill="1" applyBorder="1" applyProtection="1">
      <protection locked="0"/>
    </xf>
    <xf numFmtId="166" fontId="0" fillId="3" borderId="3" xfId="0" applyNumberFormat="1" applyFont="1" applyFill="1" applyBorder="1" applyAlignment="1">
      <alignment horizontal="center" vertical="center"/>
    </xf>
    <xf numFmtId="9" fontId="2" fillId="4" borderId="3" xfId="1" applyFont="1" applyFill="1" applyBorder="1"/>
    <xf numFmtId="166" fontId="2" fillId="4" borderId="3" xfId="0" applyNumberFormat="1" applyFont="1" applyFill="1" applyBorder="1" applyAlignment="1">
      <alignment horizontal="center" vertical="center"/>
    </xf>
    <xf numFmtId="9" fontId="2" fillId="3" borderId="3" xfId="1" applyFont="1" applyFill="1" applyBorder="1"/>
    <xf numFmtId="166" fontId="2" fillId="3" borderId="3" xfId="0" applyNumberFormat="1" applyFont="1" applyFill="1" applyBorder="1" applyAlignment="1">
      <alignment horizontal="center" vertical="center"/>
    </xf>
    <xf numFmtId="0" fontId="8" fillId="0" borderId="0" xfId="0" applyFont="1" applyBorder="1" applyAlignment="1" applyProtection="1">
      <alignment horizontal="left" wrapText="1"/>
    </xf>
    <xf numFmtId="0" fontId="6" fillId="0" borderId="3" xfId="0" applyFont="1" applyFill="1" applyBorder="1" applyAlignment="1" applyProtection="1">
      <alignment wrapText="1"/>
    </xf>
    <xf numFmtId="0" fontId="0" fillId="4" borderId="3" xfId="0" applyFill="1" applyBorder="1" applyAlignment="1" applyProtection="1">
      <alignment horizontal="left" indent="1"/>
      <protection locked="0"/>
    </xf>
    <xf numFmtId="9" fontId="0" fillId="4" borderId="3" xfId="1" applyFont="1" applyFill="1" applyBorder="1" applyAlignment="1">
      <alignment horizontal="left" indent="1"/>
    </xf>
    <xf numFmtId="0" fontId="0" fillId="4" borderId="3" xfId="0" applyFont="1" applyFill="1" applyBorder="1" applyAlignment="1" applyProtection="1">
      <alignment horizontal="left" indent="1"/>
      <protection locked="0"/>
    </xf>
    <xf numFmtId="0" fontId="0" fillId="0" borderId="0" xfId="0" applyAlignment="1">
      <alignment horizontal="left" indent="1"/>
    </xf>
    <xf numFmtId="0" fontId="11" fillId="0" borderId="0" xfId="0" applyFont="1" applyFill="1" applyBorder="1" applyAlignment="1" applyProtection="1">
      <alignment horizontal="left" wrapText="1"/>
    </xf>
    <xf numFmtId="0" fontId="0" fillId="0" borderId="0" xfId="0" applyFill="1" applyBorder="1" applyAlignment="1" applyProtection="1">
      <alignment horizontal="left" indent="1"/>
    </xf>
    <xf numFmtId="164" fontId="0" fillId="0" borderId="0" xfId="0" applyNumberFormat="1" applyFill="1" applyBorder="1" applyProtection="1"/>
    <xf numFmtId="1" fontId="0" fillId="0" borderId="0" xfId="0" applyNumberFormat="1" applyFill="1" applyBorder="1" applyProtection="1"/>
    <xf numFmtId="9" fontId="0" fillId="0" borderId="0" xfId="1" applyFont="1" applyFill="1" applyBorder="1" applyAlignment="1" applyProtection="1">
      <alignment horizontal="left" indent="1"/>
    </xf>
    <xf numFmtId="166" fontId="0" fillId="0" borderId="0" xfId="0" applyNumberFormat="1" applyFill="1" applyBorder="1" applyAlignment="1" applyProtection="1">
      <alignment horizontal="center" vertical="center"/>
    </xf>
    <xf numFmtId="0" fontId="11" fillId="0" borderId="0" xfId="0" applyFont="1" applyBorder="1" applyAlignment="1" applyProtection="1">
      <alignment horizontal="left" indent="2"/>
    </xf>
    <xf numFmtId="164" fontId="13" fillId="0" borderId="3" xfId="0" applyNumberFormat="1" applyFont="1" applyBorder="1" applyAlignment="1" applyProtection="1">
      <alignment wrapText="1"/>
    </xf>
    <xf numFmtId="1" fontId="13" fillId="0" borderId="3" xfId="0" applyNumberFormat="1" applyFont="1" applyBorder="1" applyAlignment="1" applyProtection="1">
      <alignment wrapText="1"/>
    </xf>
    <xf numFmtId="9" fontId="0" fillId="0" borderId="0" xfId="1" applyFont="1" applyProtection="1"/>
    <xf numFmtId="0" fontId="14" fillId="0" borderId="4" xfId="0" applyFont="1" applyBorder="1" applyAlignment="1" applyProtection="1">
      <alignment horizontal="right"/>
    </xf>
    <xf numFmtId="0" fontId="14" fillId="0" borderId="2" xfId="0" applyFont="1" applyBorder="1" applyAlignment="1" applyProtection="1">
      <alignment horizontal="right"/>
    </xf>
    <xf numFmtId="164" fontId="14" fillId="0" borderId="3" xfId="0" applyNumberFormat="1" applyFont="1" applyBorder="1" applyAlignment="1" applyProtection="1">
      <alignment horizontal="right"/>
    </xf>
    <xf numFmtId="165" fontId="14" fillId="0" borderId="3" xfId="0" applyNumberFormat="1" applyFont="1" applyBorder="1" applyAlignment="1" applyProtection="1">
      <alignment horizontal="right"/>
    </xf>
    <xf numFmtId="9" fontId="15" fillId="0" borderId="3" xfId="0" applyNumberFormat="1" applyFont="1" applyBorder="1" applyProtection="1"/>
    <xf numFmtId="0" fontId="15" fillId="0" borderId="0" xfId="0" applyFont="1" applyProtection="1"/>
    <xf numFmtId="0" fontId="15" fillId="0" borderId="0" xfId="0" applyFont="1"/>
    <xf numFmtId="0" fontId="14" fillId="0" borderId="0" xfId="0" applyFont="1" applyFill="1" applyBorder="1" applyAlignment="1" applyProtection="1">
      <alignment horizontal="right" wrapText="1"/>
    </xf>
    <xf numFmtId="164" fontId="14" fillId="0" borderId="0" xfId="0" applyNumberFormat="1" applyFont="1" applyFill="1" applyBorder="1" applyAlignment="1" applyProtection="1">
      <alignment horizontal="right" wrapText="1"/>
    </xf>
    <xf numFmtId="1" fontId="15" fillId="0" borderId="0" xfId="1" applyNumberFormat="1" applyFont="1" applyBorder="1" applyProtection="1"/>
    <xf numFmtId="0" fontId="5" fillId="0" borderId="3" xfId="0" applyFont="1" applyBorder="1" applyAlignment="1" applyProtection="1">
      <alignment wrapText="1"/>
    </xf>
    <xf numFmtId="0" fontId="5" fillId="0" borderId="0" xfId="0" applyFont="1" applyBorder="1" applyAlignment="1" applyProtection="1"/>
    <xf numFmtId="1" fontId="5" fillId="0" borderId="0" xfId="0" applyNumberFormat="1" applyFont="1" applyProtection="1"/>
    <xf numFmtId="0" fontId="0" fillId="0" borderId="0" xfId="0" applyBorder="1" applyProtection="1"/>
    <xf numFmtId="0" fontId="16" fillId="0" borderId="3" xfId="0" applyFont="1" applyBorder="1" applyAlignment="1" applyProtection="1"/>
    <xf numFmtId="0" fontId="16" fillId="0" borderId="5" xfId="0" applyFont="1" applyBorder="1" applyAlignment="1" applyProtection="1"/>
    <xf numFmtId="9" fontId="0" fillId="0" borderId="5" xfId="0" applyNumberFormat="1" applyBorder="1" applyProtection="1"/>
    <xf numFmtId="0" fontId="0" fillId="0" borderId="4" xfId="0" applyBorder="1" applyAlignment="1" applyProtection="1"/>
    <xf numFmtId="0" fontId="0" fillId="0" borderId="0" xfId="0" applyBorder="1" applyAlignment="1" applyProtection="1"/>
    <xf numFmtId="0" fontId="5" fillId="0" borderId="0" xfId="0" applyFont="1" applyBorder="1" applyAlignment="1" applyProtection="1">
      <alignment wrapText="1"/>
    </xf>
    <xf numFmtId="0" fontId="5" fillId="0" borderId="3" xfId="0" applyFont="1" applyBorder="1" applyAlignment="1" applyProtection="1"/>
    <xf numFmtId="0" fontId="0" fillId="0" borderId="3" xfId="0" applyFill="1" applyBorder="1" applyAlignment="1" applyProtection="1"/>
    <xf numFmtId="0" fontId="2" fillId="0" borderId="0" xfId="0" applyFont="1" applyAlignment="1" applyProtection="1">
      <alignment horizontal="center"/>
    </xf>
    <xf numFmtId="0" fontId="2" fillId="0" borderId="3" xfId="0" applyFont="1" applyBorder="1" applyAlignment="1">
      <alignment horizontal="center" wrapText="1"/>
    </xf>
    <xf numFmtId="164" fontId="2" fillId="0" borderId="3" xfId="0" applyNumberFormat="1" applyFont="1" applyBorder="1" applyAlignment="1" applyProtection="1">
      <alignment horizontal="center" wrapText="1"/>
    </xf>
    <xf numFmtId="0" fontId="0" fillId="0" borderId="3" xfId="0" applyBorder="1" applyAlignment="1">
      <alignment horizontal="center"/>
    </xf>
    <xf numFmtId="165" fontId="0" fillId="0" borderId="3" xfId="0" applyNumberFormat="1" applyBorder="1"/>
    <xf numFmtId="0" fontId="20" fillId="0" borderId="0" xfId="0" applyFont="1" applyAlignment="1">
      <alignment wrapText="1"/>
    </xf>
    <xf numFmtId="0" fontId="0" fillId="0" borderId="0" xfId="0" applyAlignment="1">
      <alignment wrapText="1"/>
    </xf>
    <xf numFmtId="0" fontId="0" fillId="0" borderId="0" xfId="0" applyAlignment="1">
      <alignment horizontal="left" wrapText="1" indent="2"/>
    </xf>
    <xf numFmtId="0" fontId="0" fillId="0" borderId="0" xfId="0" applyAlignment="1">
      <alignment horizontal="left" wrapText="1"/>
    </xf>
    <xf numFmtId="0" fontId="20" fillId="0" borderId="0" xfId="0" applyFont="1" applyAlignment="1">
      <alignment horizontal="center" vertical="center"/>
    </xf>
    <xf numFmtId="0" fontId="20" fillId="0" borderId="1" xfId="0" applyFont="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21" fillId="0" borderId="3" xfId="0" applyFont="1" applyBorder="1" applyAlignment="1">
      <alignment horizontal="center" wrapText="1"/>
    </xf>
    <xf numFmtId="0" fontId="0" fillId="0" borderId="0" xfId="0"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A9C79-E2C0-464D-8F83-49D6C9C76F5D}">
  <dimension ref="A1:H120"/>
  <sheetViews>
    <sheetView tabSelected="1" workbookViewId="0">
      <selection sqref="A1:G120"/>
    </sheetView>
  </sheetViews>
  <sheetFormatPr defaultRowHeight="15" x14ac:dyDescent="0.25"/>
  <cols>
    <col min="1" max="1" width="76.85546875" customWidth="1"/>
    <col min="2" max="2" width="23.28515625" customWidth="1"/>
    <col min="3" max="3" width="13.140625" style="10" customWidth="1"/>
    <col min="4" max="4" width="10" style="11" bestFit="1" customWidth="1"/>
    <col min="5" max="5" width="12.140625" customWidth="1"/>
    <col min="6" max="6" width="33.140625" customWidth="1"/>
    <col min="7" max="7" width="11.85546875" customWidth="1"/>
  </cols>
  <sheetData>
    <row r="1" spans="1:7" ht="20.25" x14ac:dyDescent="0.3">
      <c r="A1" s="1" t="s">
        <v>0</v>
      </c>
      <c r="B1" s="1"/>
      <c r="C1" s="1"/>
      <c r="D1" s="1"/>
      <c r="E1" s="1"/>
      <c r="F1" s="1"/>
      <c r="G1" s="1"/>
    </row>
    <row r="2" spans="1:7" ht="20.25" x14ac:dyDescent="0.3">
      <c r="A2" s="1" t="s">
        <v>1</v>
      </c>
      <c r="B2" s="1"/>
      <c r="C2" s="1"/>
      <c r="D2" s="1"/>
      <c r="E2" s="1"/>
      <c r="F2" s="1"/>
      <c r="G2" s="1"/>
    </row>
    <row r="3" spans="1:7" ht="18" x14ac:dyDescent="0.25">
      <c r="A3" s="2" t="s">
        <v>2</v>
      </c>
      <c r="B3" s="2"/>
      <c r="C3" s="2"/>
      <c r="D3" s="2"/>
      <c r="E3" s="2"/>
      <c r="F3" s="2"/>
      <c r="G3" s="2"/>
    </row>
    <row r="4" spans="1:7" x14ac:dyDescent="0.25">
      <c r="A4" s="3"/>
      <c r="B4" s="3"/>
      <c r="C4" s="3"/>
      <c r="D4" s="3"/>
      <c r="E4" s="3"/>
      <c r="F4" s="3"/>
      <c r="G4" s="3"/>
    </row>
    <row r="5" spans="1:7" x14ac:dyDescent="0.25">
      <c r="A5" s="4" t="s">
        <v>3</v>
      </c>
      <c r="B5" s="5"/>
      <c r="C5" s="5"/>
      <c r="D5" s="5"/>
      <c r="E5" s="5"/>
    </row>
    <row r="6" spans="1:7" x14ac:dyDescent="0.25">
      <c r="A6" s="4" t="s">
        <v>4</v>
      </c>
      <c r="B6" s="6"/>
      <c r="C6" s="6"/>
      <c r="D6" s="6"/>
      <c r="E6" s="6"/>
    </row>
    <row r="7" spans="1:7" x14ac:dyDescent="0.25">
      <c r="A7" s="4" t="s">
        <v>5</v>
      </c>
      <c r="B7" s="6"/>
      <c r="C7" s="6"/>
      <c r="D7" s="6"/>
      <c r="E7" s="6"/>
    </row>
    <row r="8" spans="1:7" x14ac:dyDescent="0.25">
      <c r="A8" s="4" t="s">
        <v>6</v>
      </c>
      <c r="B8" s="7"/>
      <c r="C8" s="7"/>
      <c r="D8" s="7"/>
      <c r="E8" s="7"/>
    </row>
    <row r="9" spans="1:7" x14ac:dyDescent="0.25">
      <c r="A9" s="4" t="s">
        <v>7</v>
      </c>
      <c r="B9" s="6"/>
      <c r="C9" s="6"/>
      <c r="D9" s="6"/>
      <c r="E9" s="6"/>
    </row>
    <row r="10" spans="1:7" x14ac:dyDescent="0.25">
      <c r="A10" s="4" t="s">
        <v>8</v>
      </c>
      <c r="B10" s="6"/>
      <c r="C10" s="6"/>
      <c r="D10" s="6"/>
      <c r="E10" s="6"/>
    </row>
    <row r="11" spans="1:7" x14ac:dyDescent="0.25">
      <c r="A11" s="4" t="s">
        <v>9</v>
      </c>
      <c r="B11" s="6"/>
      <c r="C11" s="6"/>
      <c r="D11" s="6"/>
      <c r="E11" s="6"/>
    </row>
    <row r="12" spans="1:7" x14ac:dyDescent="0.25">
      <c r="A12" s="8"/>
      <c r="B12" s="8"/>
      <c r="C12" s="8"/>
      <c r="D12" s="8"/>
      <c r="E12" s="8"/>
      <c r="F12" s="8"/>
      <c r="G12" s="8"/>
    </row>
    <row r="13" spans="1:7" x14ac:dyDescent="0.25">
      <c r="A13" s="9"/>
    </row>
    <row r="14" spans="1:7" ht="18" x14ac:dyDescent="0.25">
      <c r="A14" s="12" t="s">
        <v>10</v>
      </c>
    </row>
    <row r="15" spans="1:7" s="18" customFormat="1" ht="31.5" x14ac:dyDescent="0.25">
      <c r="A15" s="13" t="s">
        <v>11</v>
      </c>
      <c r="B15" s="14" t="s">
        <v>12</v>
      </c>
      <c r="C15" s="15" t="s">
        <v>13</v>
      </c>
      <c r="D15" s="16" t="s">
        <v>14</v>
      </c>
      <c r="E15" s="17" t="s">
        <v>15</v>
      </c>
      <c r="F15" s="17" t="s">
        <v>16</v>
      </c>
      <c r="G15" s="14" t="s">
        <v>17</v>
      </c>
    </row>
    <row r="16" spans="1:7" s="26" customFormat="1" ht="15.75" x14ac:dyDescent="0.25">
      <c r="A16" s="19" t="s">
        <v>18</v>
      </c>
      <c r="B16" s="20"/>
      <c r="C16" s="21">
        <f>SUM(C17:C22)/COUNTA(C17:C22)</f>
        <v>1</v>
      </c>
      <c r="D16" s="22">
        <f>SUM(D17:D22)/COUNTA(D17:D22)</f>
        <v>4</v>
      </c>
      <c r="E16" s="23">
        <v>0.1</v>
      </c>
      <c r="F16" s="24"/>
      <c r="G16" s="25"/>
    </row>
    <row r="17" spans="1:8" ht="31.5" x14ac:dyDescent="0.25">
      <c r="A17" s="27" t="s">
        <v>19</v>
      </c>
      <c r="B17" s="28" t="s">
        <v>20</v>
      </c>
      <c r="C17" s="29">
        <f>IF($B17=$B$86,$D$86,IF($B17=$B$87,$D$87,IF($B17=$B$88,$D$88,IF($B17=$B$89,$D$89,$D$90))))</f>
        <v>1</v>
      </c>
      <c r="D17" s="30">
        <f>IF($B17=$B$86,$C$86,IF($B17=$B$87,$C$87,IF($B17=$B$88,$C$88,IF($B17=$B$89,$C$89,$C$90))))</f>
        <v>4</v>
      </c>
      <c r="E17" s="31"/>
      <c r="F17" s="32"/>
      <c r="G17" s="33" t="s">
        <v>21</v>
      </c>
      <c r="H17" s="34"/>
    </row>
    <row r="18" spans="1:8" ht="15.75" x14ac:dyDescent="0.25">
      <c r="A18" s="35" t="s">
        <v>22</v>
      </c>
      <c r="B18" s="36" t="s">
        <v>23</v>
      </c>
      <c r="C18" s="37">
        <f>IF($B18=$B$102,$D$102,IF($B18=$B$103,$D$103,IF($B18=$B$104,$D$104,IF($B18=$B$105,$D$105,$D$106))))</f>
        <v>1</v>
      </c>
      <c r="D18" s="38">
        <f>IF($B18=$B$102,$C$102,IF($B18=$B$103,$C$103,IF($B18=$B$104,$C$104,IF($B18=$B$105,$C$105,$C$106))))</f>
        <v>4</v>
      </c>
      <c r="E18" s="39"/>
      <c r="F18" s="40"/>
      <c r="G18" s="41" t="s">
        <v>21</v>
      </c>
      <c r="H18" s="42"/>
    </row>
    <row r="19" spans="1:8" ht="15.75" x14ac:dyDescent="0.25">
      <c r="A19" s="27" t="s">
        <v>24</v>
      </c>
      <c r="B19" s="28" t="s">
        <v>20</v>
      </c>
      <c r="C19" s="29">
        <f>IF($B19=$B$86,$D$86,IF($B19=$B$87,$D$87,IF($B19=$B$88,$D$88,IF($B19=$B$89,$D$89,$D$90))))</f>
        <v>1</v>
      </c>
      <c r="D19" s="30">
        <f>IF($B19=$B$86,$C$86,IF($B19=$B$87,$C$87,IF($B19=$B$88,$C$88,IF($B19=$B$89,$C$89,$C$90))))</f>
        <v>4</v>
      </c>
      <c r="E19" s="31"/>
      <c r="F19" s="32"/>
      <c r="G19" s="33" t="s">
        <v>21</v>
      </c>
      <c r="H19" s="42"/>
    </row>
    <row r="20" spans="1:8" ht="15.75" x14ac:dyDescent="0.25">
      <c r="A20" s="27" t="s">
        <v>25</v>
      </c>
      <c r="B20" s="28" t="s">
        <v>20</v>
      </c>
      <c r="C20" s="29">
        <f>IF($B20=$B$86,$D$86,IF($B20=$B$87,$D$87,IF($B20=$B$88,$D$88,IF($B20=$B$89,$D$89,$D$90))))</f>
        <v>1</v>
      </c>
      <c r="D20" s="30">
        <f>IF($B20=$B$86,$C$86,IF($B20=$B$87,$C$87,IF($B20=$B$88,$C$88,IF($B20=$B$89,$C$89,$C$90))))</f>
        <v>4</v>
      </c>
      <c r="E20" s="31"/>
      <c r="F20" s="32"/>
      <c r="G20" s="33" t="s">
        <v>21</v>
      </c>
      <c r="H20" s="42"/>
    </row>
    <row r="21" spans="1:8" ht="15.75" x14ac:dyDescent="0.25">
      <c r="A21" s="43" t="s">
        <v>26</v>
      </c>
      <c r="B21" s="44" t="s">
        <v>27</v>
      </c>
      <c r="C21" s="45">
        <f>IF($B21=$B$93,$D$93,IF($B21=$B$94,$D$94,$D$95))</f>
        <v>1</v>
      </c>
      <c r="D21" s="46">
        <f>IF($B21=$B$93,$C$93,IF($B21=$B$94,$C$94,$C$95))</f>
        <v>4</v>
      </c>
      <c r="E21" s="47"/>
      <c r="F21" s="48"/>
      <c r="G21" s="49" t="s">
        <v>21</v>
      </c>
      <c r="H21" s="42"/>
    </row>
    <row r="22" spans="1:8" ht="31.5" x14ac:dyDescent="0.25">
      <c r="A22" s="27" t="s">
        <v>28</v>
      </c>
      <c r="B22" s="28" t="s">
        <v>20</v>
      </c>
      <c r="C22" s="29">
        <f>IF($B22=$B$86,$D$86,IF($B22=$B$87,$D$87,IF($B22=$B$88,$D$88,IF($B22=$B$89,$D$89,$D$90))))</f>
        <v>1</v>
      </c>
      <c r="D22" s="30">
        <f>IF($B22=$B$86,$C$86,IF($B22=$B$87,$C$87,IF($B22=$B$88,$C$88,IF($B22=$B$89,$C$89,$C$90))))</f>
        <v>4</v>
      </c>
      <c r="E22" s="31"/>
      <c r="F22" s="32"/>
      <c r="G22" s="33" t="s">
        <v>21</v>
      </c>
      <c r="H22" s="42"/>
    </row>
    <row r="23" spans="1:8" ht="15.75" x14ac:dyDescent="0.25">
      <c r="A23" s="50"/>
      <c r="C23" s="51"/>
      <c r="D23" s="52"/>
      <c r="E23" s="53"/>
      <c r="F23" s="54"/>
      <c r="G23" s="55"/>
      <c r="H23" s="42"/>
    </row>
    <row r="24" spans="1:8" s="26" customFormat="1" ht="15.75" x14ac:dyDescent="0.25">
      <c r="A24" s="19" t="s">
        <v>29</v>
      </c>
      <c r="B24" s="56"/>
      <c r="C24" s="21"/>
      <c r="D24" s="57"/>
      <c r="E24" s="58"/>
      <c r="F24" s="59"/>
      <c r="G24" s="25"/>
      <c r="H24" s="42"/>
    </row>
    <row r="25" spans="1:8" s="26" customFormat="1" ht="15.75" x14ac:dyDescent="0.25">
      <c r="A25" s="19" t="s">
        <v>30</v>
      </c>
      <c r="B25" s="56"/>
      <c r="C25" s="21">
        <f>SUM(C26:C31)/COUNTA(C26:C31)</f>
        <v>1</v>
      </c>
      <c r="D25" s="22">
        <f>SUM(D26:D31)/COUNTA(D26:D31)</f>
        <v>4</v>
      </c>
      <c r="E25" s="60">
        <v>0.15</v>
      </c>
      <c r="F25" s="59"/>
      <c r="G25" s="25"/>
      <c r="H25" s="42"/>
    </row>
    <row r="26" spans="1:8" ht="15.75" x14ac:dyDescent="0.25">
      <c r="A26" s="27" t="s">
        <v>31</v>
      </c>
      <c r="B26" s="28" t="s">
        <v>20</v>
      </c>
      <c r="C26" s="29">
        <f>IF($B26=$B$86,$D$86,IF($B26=$B$87,$D$87,IF($B26=$B$88,$D$88,IF($B26=$B$89,$D$89,$D$90))))</f>
        <v>1</v>
      </c>
      <c r="D26" s="30">
        <f>IF($B26=$B$86,$C$86,IF($B26=$B$87,$C$87,IF($B26=$B$88,$C$88,IF($B26=$B$89,$C$89,$C$90))))</f>
        <v>4</v>
      </c>
      <c r="E26" s="31"/>
      <c r="F26" s="32"/>
      <c r="G26" s="33" t="s">
        <v>32</v>
      </c>
      <c r="H26" s="42"/>
    </row>
    <row r="27" spans="1:8" ht="15.75" x14ac:dyDescent="0.25">
      <c r="A27" s="35" t="s">
        <v>33</v>
      </c>
      <c r="B27" s="36" t="s">
        <v>23</v>
      </c>
      <c r="C27" s="37">
        <f>IF($B27=$B$102,$D$102,IF($B27=$B$103,$D$103,IF($B27=$B$104,$D$104,IF($B27=$B$105,$D$105,$D$106))))</f>
        <v>1</v>
      </c>
      <c r="D27" s="38">
        <f>IF($B27=$B$102,$C$102,IF($B27=$B$103,$C$103,IF($B27=$B$104,$C$104,IF($B27=$B$105,$C$105,$C$106))))</f>
        <v>4</v>
      </c>
      <c r="E27" s="39"/>
      <c r="F27" s="40"/>
      <c r="G27" s="41" t="s">
        <v>32</v>
      </c>
      <c r="H27" s="42"/>
    </row>
    <row r="28" spans="1:8" ht="15.75" x14ac:dyDescent="0.25">
      <c r="A28" s="35" t="s">
        <v>138</v>
      </c>
      <c r="B28" s="36" t="s">
        <v>23</v>
      </c>
      <c r="C28" s="37">
        <f>IF($B28=$B$102,$D$102,IF($B28=$B$103,$D$103,IF($B28=$B$104,$D$104,IF($B28=$B$105,$D$105,$D$106))))</f>
        <v>1</v>
      </c>
      <c r="D28" s="38">
        <f>IF($B28=$B$102,$C$102,IF($B28=$B$103,$C$103,IF($B28=$B$104,$C$104,IF($B28=$B$105,$C$105,$C$106))))</f>
        <v>4</v>
      </c>
      <c r="E28" s="39"/>
      <c r="F28" s="40"/>
      <c r="G28" s="41" t="s">
        <v>32</v>
      </c>
      <c r="H28" s="42"/>
    </row>
    <row r="29" spans="1:8" ht="15.75" x14ac:dyDescent="0.25">
      <c r="A29" s="27" t="s">
        <v>34</v>
      </c>
      <c r="B29" s="28" t="s">
        <v>20</v>
      </c>
      <c r="C29" s="29">
        <f>IF($B29=$B$86,$D$86,IF($B29=$B$87,$D$87,IF($B29=$B$88,$D$88,IF($B29=$B$89,$D$89,$D$90))))</f>
        <v>1</v>
      </c>
      <c r="D29" s="30">
        <f>IF($B29=$B$86,$C$86,IF($B29=$B$87,$C$87,IF($B29=$B$88,$C$88,IF($B29=$B$89,$C$89,$C$90))))</f>
        <v>4</v>
      </c>
      <c r="E29" s="31"/>
      <c r="F29" s="32"/>
      <c r="G29" s="33" t="s">
        <v>32</v>
      </c>
      <c r="H29" s="42"/>
    </row>
    <row r="30" spans="1:8" ht="31.5" x14ac:dyDescent="0.25">
      <c r="A30" s="27" t="s">
        <v>139</v>
      </c>
      <c r="B30" s="28" t="s">
        <v>20</v>
      </c>
      <c r="C30" s="29">
        <f>IF($B30=$B$86,$D$86,IF($B30=$B$87,$D$87,IF($B30=$B$88,$D$88,IF($B30=$B$89,$D$89,$D$90))))</f>
        <v>1</v>
      </c>
      <c r="D30" s="30">
        <f>IF($B30=$B$86,$C$86,IF($B30=$B$87,$C$87,IF($B30=$B$88,$C$88,IF($B30=$B$89,$C$89,$C$90))))</f>
        <v>4</v>
      </c>
      <c r="E30" s="31"/>
      <c r="F30" s="32"/>
      <c r="G30" s="33" t="s">
        <v>32</v>
      </c>
      <c r="H30" s="42"/>
    </row>
    <row r="31" spans="1:8" ht="31.5" x14ac:dyDescent="0.25">
      <c r="A31" s="27" t="s">
        <v>140</v>
      </c>
      <c r="B31" s="28" t="s">
        <v>20</v>
      </c>
      <c r="C31" s="29">
        <f>IF($B31=$B$86,$D$86,IF($B31=$B$87,$D$87,IF($B31=$B$88,$D$88,IF($B31=$B$89,$D$89,$D$90))))</f>
        <v>1</v>
      </c>
      <c r="D31" s="30">
        <f>IF($B31=$B$86,$C$86,IF($B31=$B$87,$C$87,IF($B31=$B$88,$C$88,IF($B31=$B$89,$C$89,$C$90))))</f>
        <v>4</v>
      </c>
      <c r="E31" s="31"/>
      <c r="F31" s="32"/>
      <c r="G31" s="33" t="s">
        <v>32</v>
      </c>
      <c r="H31" s="42"/>
    </row>
    <row r="32" spans="1:8" s="26" customFormat="1" ht="15.75" x14ac:dyDescent="0.25">
      <c r="A32" s="19" t="s">
        <v>35</v>
      </c>
      <c r="B32" s="56"/>
      <c r="C32" s="21">
        <f>SUM(C33:C37)/COUNTA(C33:C37)</f>
        <v>1</v>
      </c>
      <c r="D32" s="22">
        <f>SUM(D33:D37)/COUNTA(D33:D37)</f>
        <v>4</v>
      </c>
      <c r="E32" s="60">
        <v>0.15</v>
      </c>
      <c r="F32" s="59"/>
      <c r="G32" s="25"/>
      <c r="H32" s="42"/>
    </row>
    <row r="33" spans="1:8" ht="15.75" x14ac:dyDescent="0.25">
      <c r="A33" s="43" t="s">
        <v>36</v>
      </c>
      <c r="B33" s="44" t="s">
        <v>27</v>
      </c>
      <c r="C33" s="45">
        <f>IF($B33=$B$93,$D$93,IF($B33=$B$94,$D$94,$D$95))</f>
        <v>1</v>
      </c>
      <c r="D33" s="46">
        <f>IF($B33=$B$93,$C$93,IF($B33=$B$94,$C$94,$C$95))</f>
        <v>4</v>
      </c>
      <c r="E33" s="47"/>
      <c r="F33" s="48"/>
      <c r="G33" s="49" t="s">
        <v>37</v>
      </c>
      <c r="H33" s="42"/>
    </row>
    <row r="34" spans="1:8" ht="15.75" x14ac:dyDescent="0.25">
      <c r="A34" s="43" t="s">
        <v>38</v>
      </c>
      <c r="B34" s="44" t="s">
        <v>27</v>
      </c>
      <c r="C34" s="45">
        <f>IF($B34=$B$93,$D$93,IF($B34=$B$94,$D$94,$D$95))</f>
        <v>1</v>
      </c>
      <c r="D34" s="46">
        <f>IF($B34=$B$93,$C$93,IF($B34=$B$94,$C$94,$C$95))</f>
        <v>4</v>
      </c>
      <c r="E34" s="47"/>
      <c r="F34" s="48"/>
      <c r="G34" s="49" t="s">
        <v>37</v>
      </c>
      <c r="H34" s="42"/>
    </row>
    <row r="35" spans="1:8" ht="31.5" x14ac:dyDescent="0.25">
      <c r="A35" s="43" t="s">
        <v>144</v>
      </c>
      <c r="B35" s="44" t="s">
        <v>27</v>
      </c>
      <c r="C35" s="45">
        <f>IF($B35=$B$93,$D$93,IF($B35=$B$94,$D$94,$D$95))</f>
        <v>1</v>
      </c>
      <c r="D35" s="46">
        <f>IF($B35=$B$93,$C$93,IF($B35=$B$94,$C$94,$C$95))</f>
        <v>4</v>
      </c>
      <c r="E35" s="47"/>
      <c r="F35" s="48"/>
      <c r="G35" s="49" t="s">
        <v>37</v>
      </c>
      <c r="H35" s="42"/>
    </row>
    <row r="36" spans="1:8" ht="15.75" x14ac:dyDescent="0.25">
      <c r="A36" s="43" t="s">
        <v>141</v>
      </c>
      <c r="B36" s="44" t="s">
        <v>27</v>
      </c>
      <c r="C36" s="45">
        <f>IF($B36=$B$93,$D$93,IF($B36=$B$94,$D$94,$D$95))</f>
        <v>1</v>
      </c>
      <c r="D36" s="46">
        <f>IF($B36=$B$93,$C$93,IF($B36=$B$94,$C$94,$C$95))</f>
        <v>4</v>
      </c>
      <c r="E36" s="47"/>
      <c r="F36" s="48"/>
      <c r="G36" s="49" t="s">
        <v>37</v>
      </c>
      <c r="H36" s="42"/>
    </row>
    <row r="37" spans="1:8" ht="31.5" x14ac:dyDescent="0.25">
      <c r="A37" s="43" t="s">
        <v>142</v>
      </c>
      <c r="B37" s="44" t="s">
        <v>27</v>
      </c>
      <c r="C37" s="45">
        <f>IF($B37=$B$93,$D$93,IF($B37=$B$94,$D$94,$D$95))</f>
        <v>1</v>
      </c>
      <c r="D37" s="46">
        <f>IF($B37=$B$93,$C$93,IF($B37=$B$94,$C$94,$C$95))</f>
        <v>4</v>
      </c>
      <c r="E37" s="47"/>
      <c r="F37" s="48"/>
      <c r="G37" s="49" t="s">
        <v>37</v>
      </c>
      <c r="H37" s="42"/>
    </row>
    <row r="38" spans="1:8" s="26" customFormat="1" ht="15.75" x14ac:dyDescent="0.25">
      <c r="A38" s="61" t="s">
        <v>39</v>
      </c>
      <c r="B38" s="56"/>
      <c r="C38" s="21">
        <f>SUM(C39:C40)/COUNTA(C39:C40)</f>
        <v>1</v>
      </c>
      <c r="D38" s="22">
        <f>SUM(D39:D40)/COUNTA(D39:D40)</f>
        <v>4</v>
      </c>
      <c r="E38" s="60">
        <v>0.05</v>
      </c>
      <c r="F38" s="59"/>
      <c r="G38" s="25"/>
      <c r="H38" s="42"/>
    </row>
    <row r="39" spans="1:8" ht="31.5" x14ac:dyDescent="0.25">
      <c r="A39" s="27" t="s">
        <v>40</v>
      </c>
      <c r="B39" s="28" t="s">
        <v>20</v>
      </c>
      <c r="C39" s="29">
        <f>IF($B39=$B$86,$D$86,IF($B39=$B$87,$D$87,IF($B39=$B$88,$D$88,IF($B39=$B$89,$D$89,$D$90))))</f>
        <v>1</v>
      </c>
      <c r="D39" s="30">
        <f>IF($B39=$B$86,$C$86,IF($B39=$B$87,$C$87,IF($B39=$B$88,$C$88,IF($B39=$B$89,$C$89,$C$90))))</f>
        <v>4</v>
      </c>
      <c r="E39" s="31"/>
      <c r="F39" s="32"/>
      <c r="G39" s="33" t="s">
        <v>37</v>
      </c>
      <c r="H39" s="42"/>
    </row>
    <row r="40" spans="1:8" ht="31.5" x14ac:dyDescent="0.25">
      <c r="A40" s="27" t="s">
        <v>41</v>
      </c>
      <c r="B40" s="28" t="s">
        <v>20</v>
      </c>
      <c r="C40" s="29">
        <f>IF($B40=$B$86,$D$86,IF($B40=$B$87,$D$87,IF($B40=$B$88,$D$88,IF($B40=$B$89,$D$89,$D$90))))</f>
        <v>1</v>
      </c>
      <c r="D40" s="30">
        <f>IF($B40=$B$86,$C$86,IF($B40=$B$87,$C$87,IF($B40=$B$88,$C$88,IF($B40=$B$89,$C$89,$C$90))))</f>
        <v>4</v>
      </c>
      <c r="E40" s="31"/>
      <c r="F40" s="32"/>
      <c r="G40" s="33" t="s">
        <v>37</v>
      </c>
      <c r="H40" s="42"/>
    </row>
    <row r="41" spans="1:8" s="26" customFormat="1" ht="15.75" x14ac:dyDescent="0.25">
      <c r="A41" s="19" t="s">
        <v>42</v>
      </c>
      <c r="B41" s="56"/>
      <c r="C41" s="21">
        <f>SUM(C42:C45)/COUNTA(C42:C45)</f>
        <v>1</v>
      </c>
      <c r="D41" s="22">
        <f>SUM(D42:D45)/COUNTA(D42:D45)</f>
        <v>4</v>
      </c>
      <c r="E41" s="60">
        <v>0.15</v>
      </c>
      <c r="F41" s="59"/>
      <c r="G41" s="25"/>
      <c r="H41" s="42"/>
    </row>
    <row r="42" spans="1:8" ht="15.75" x14ac:dyDescent="0.25">
      <c r="A42" s="27" t="s">
        <v>145</v>
      </c>
      <c r="B42" s="28" t="s">
        <v>20</v>
      </c>
      <c r="C42" s="29">
        <f>IF($B42=$B$86,$D$86,IF($B42=$B$87,$D$87,IF($B42=$B$88,$D$88,IF($B42=$B$89,$D$89,$D$90))))</f>
        <v>1</v>
      </c>
      <c r="D42" s="30">
        <f>IF($B42=$B$86,$C$86,IF($B42=$B$87,$C$87,IF($B42=$B$88,$C$88,IF($B42=$B$89,$C$89,$C$90))))</f>
        <v>4</v>
      </c>
      <c r="E42" s="31"/>
      <c r="F42" s="32"/>
      <c r="G42" s="33" t="s">
        <v>43</v>
      </c>
      <c r="H42" s="42"/>
    </row>
    <row r="43" spans="1:8" ht="15.75" x14ac:dyDescent="0.25">
      <c r="A43" s="27" t="s">
        <v>146</v>
      </c>
      <c r="B43" s="28" t="s">
        <v>20</v>
      </c>
      <c r="C43" s="29">
        <f>IF($B43=$B$86,$D$86,IF($B43=$B$87,$D$87,IF($B43=$B$88,$D$88,IF($B43=$B$89,$D$89,$D$90))))</f>
        <v>1</v>
      </c>
      <c r="D43" s="30">
        <f>IF($B43=$B$86,$C$86,IF($B43=$B$87,$C$87,IF($B43=$B$88,$C$88,IF($B43=$B$89,$C$89,$C$90))))</f>
        <v>4</v>
      </c>
      <c r="E43" s="31"/>
      <c r="F43" s="32"/>
      <c r="G43" s="33" t="s">
        <v>44</v>
      </c>
      <c r="H43" s="42"/>
    </row>
    <row r="44" spans="1:8" ht="15.75" x14ac:dyDescent="0.25">
      <c r="A44" s="27" t="s">
        <v>45</v>
      </c>
      <c r="B44" s="28" t="s">
        <v>20</v>
      </c>
      <c r="C44" s="29">
        <f>IF($B44=$B$86,$D$86,IF($B44=$B$87,$D$87,IF($B44=$B$88,$D$88,IF($B44=$B$89,$D$89,$D$90))))</f>
        <v>1</v>
      </c>
      <c r="D44" s="30">
        <f>IF($B44=$B$86,$C$86,IF($B44=$B$87,$C$87,IF($B44=$B$88,$C$88,IF($B44=$B$89,$C$89,$C$90))))</f>
        <v>4</v>
      </c>
      <c r="E44" s="31"/>
      <c r="F44" s="32"/>
      <c r="G44" s="33" t="s">
        <v>43</v>
      </c>
      <c r="H44" s="42"/>
    </row>
    <row r="45" spans="1:8" ht="15.75" x14ac:dyDescent="0.25">
      <c r="A45" s="27" t="s">
        <v>46</v>
      </c>
      <c r="B45" s="28" t="s">
        <v>20</v>
      </c>
      <c r="C45" s="29">
        <f>IF($B45=$B$86,$D$86,IF($B45=$B$87,$D$87,IF($B45=$B$88,$D$88,IF($B45=$B$89,$D$89,$D$90))))</f>
        <v>1</v>
      </c>
      <c r="D45" s="30">
        <f>IF($B45=$B$86,$C$86,IF($B45=$B$87,$C$87,IF($B45=$B$88,$C$88,IF($B45=$B$89,$C$89,$C$90))))</f>
        <v>4</v>
      </c>
      <c r="E45" s="31"/>
      <c r="F45" s="32"/>
      <c r="G45" s="33" t="s">
        <v>43</v>
      </c>
      <c r="H45" s="42"/>
    </row>
    <row r="46" spans="1:8" s="26" customFormat="1" ht="15.75" x14ac:dyDescent="0.25">
      <c r="A46" s="19" t="s">
        <v>47</v>
      </c>
      <c r="B46" s="56"/>
      <c r="C46" s="21">
        <f>SUM(C47:C50)/COUNTA(C47:C50)</f>
        <v>1</v>
      </c>
      <c r="D46" s="22">
        <f>SUM(D47:D50)/COUNTA(D47:D50)</f>
        <v>4</v>
      </c>
      <c r="E46" s="60">
        <v>0.1</v>
      </c>
      <c r="F46" s="59"/>
      <c r="G46" s="25"/>
      <c r="H46" s="42"/>
    </row>
    <row r="47" spans="1:8" ht="31.5" x14ac:dyDescent="0.25">
      <c r="A47" s="35" t="s">
        <v>48</v>
      </c>
      <c r="B47" s="36" t="s">
        <v>23</v>
      </c>
      <c r="C47" s="37">
        <f>IF($B47=$B$102,$D$102,IF($B47=$B$103,$D$103,IF($B47=$B$104,$D$104,IF($B47=$B$105,$D$105,$D$106))))</f>
        <v>1</v>
      </c>
      <c r="D47" s="38">
        <f>IF($B47=$B$102,$C$102,IF($B47=$B$103,$C$103,IF($B47=$B$104,$C$104,IF($B47=$B$105,$C$105,$C$106))))</f>
        <v>4</v>
      </c>
      <c r="E47" s="39"/>
      <c r="F47" s="40"/>
      <c r="G47" s="41" t="s">
        <v>37</v>
      </c>
      <c r="H47" s="42"/>
    </row>
    <row r="48" spans="1:8" ht="15.75" x14ac:dyDescent="0.25">
      <c r="A48" s="35" t="s">
        <v>49</v>
      </c>
      <c r="B48" s="36" t="s">
        <v>23</v>
      </c>
      <c r="C48" s="37">
        <f>IF($B48=$B$102,$D$102,IF($B48=$B$103,$D$103,IF($B48=$B$104,$D$104,IF($B48=$B$105,$D$105,$D$106))))</f>
        <v>1</v>
      </c>
      <c r="D48" s="38">
        <f>IF($B48=$B$102,$C$102,IF($B48=$B$103,$C$103,IF($B48=$B$104,$C$104,IF($B48=$B$105,$C$105,$C$106))))</f>
        <v>4</v>
      </c>
      <c r="E48" s="39"/>
      <c r="F48" s="40"/>
      <c r="G48" s="41" t="s">
        <v>37</v>
      </c>
      <c r="H48" s="42"/>
    </row>
    <row r="49" spans="1:8" ht="15.75" x14ac:dyDescent="0.25">
      <c r="A49" s="35" t="s">
        <v>50</v>
      </c>
      <c r="B49" s="36" t="s">
        <v>23</v>
      </c>
      <c r="C49" s="37">
        <f>IF($B49=$B$102,$D$102,IF($B49=$B$103,$D$103,IF($B49=$B$104,$D$104,IF($B49=$B$105,$D$105,$D$106))))</f>
        <v>1</v>
      </c>
      <c r="D49" s="38">
        <f>IF($B49=$B$102,$C$102,IF($B49=$B$103,$C$103,IF($B49=$B$104,$C$104,IF($B49=$B$105,$C$105,$C$106))))</f>
        <v>4</v>
      </c>
      <c r="E49" s="39"/>
      <c r="F49" s="40"/>
      <c r="G49" s="41" t="s">
        <v>37</v>
      </c>
      <c r="H49" s="42"/>
    </row>
    <row r="50" spans="1:8" ht="15.75" x14ac:dyDescent="0.25">
      <c r="A50" s="43" t="s">
        <v>51</v>
      </c>
      <c r="B50" s="44" t="s">
        <v>27</v>
      </c>
      <c r="C50" s="45">
        <f>IF($B50=$B$93,$D$93,IF($B50=$B$94,$D$94,$D$95))</f>
        <v>1</v>
      </c>
      <c r="D50" s="46">
        <f>IF($B50=$B$93,$C$93,IF($B50=$B$94,$C$94,$C$95))</f>
        <v>4</v>
      </c>
      <c r="E50" s="47"/>
      <c r="F50" s="48"/>
      <c r="G50" s="49" t="s">
        <v>37</v>
      </c>
      <c r="H50" s="42"/>
    </row>
    <row r="51" spans="1:8" s="26" customFormat="1" ht="15.75" x14ac:dyDescent="0.25">
      <c r="A51" s="19" t="s">
        <v>52</v>
      </c>
      <c r="B51" s="62"/>
      <c r="C51" s="21">
        <f>SUM(C52:C53)/COUNTA(C52:C53)</f>
        <v>1</v>
      </c>
      <c r="D51" s="22">
        <f>SUM(D52:D53)/COUNTA(D52:D53)</f>
        <v>4</v>
      </c>
      <c r="E51" s="60">
        <v>0.1</v>
      </c>
      <c r="F51" s="59"/>
      <c r="G51" s="25"/>
      <c r="H51" s="42"/>
    </row>
    <row r="52" spans="1:8" s="65" customFormat="1" ht="15.75" x14ac:dyDescent="0.25">
      <c r="A52" s="27" t="s">
        <v>53</v>
      </c>
      <c r="B52" s="63" t="s">
        <v>20</v>
      </c>
      <c r="C52" s="29">
        <f>IF($B52=$B$86,$D$86,IF($B52=$B$87,$D$87,IF($B52=$B$88,$D$88,IF($B52=$B$89,$D$89,$D$90))))</f>
        <v>1</v>
      </c>
      <c r="D52" s="30">
        <f>IF($B52=$B$86,$C$86,IF($B52=$B$87,$C$87,IF($B52=$B$88,$C$88,IF($B52=$B$89,$C$89,$C$90))))</f>
        <v>4</v>
      </c>
      <c r="E52" s="31"/>
      <c r="F52" s="32"/>
      <c r="G52" s="64" t="s">
        <v>37</v>
      </c>
      <c r="H52" s="42"/>
    </row>
    <row r="53" spans="1:8" ht="15.75" x14ac:dyDescent="0.25">
      <c r="A53" s="43" t="s">
        <v>54</v>
      </c>
      <c r="B53" s="66" t="s">
        <v>27</v>
      </c>
      <c r="C53" s="45">
        <f>IF($B53=$B$93,$D$93,IF($B53=$B$94,$D$94,$D$95))</f>
        <v>1</v>
      </c>
      <c r="D53" s="46">
        <f>IF($B53=$B$93,$C$93,IF($B53=$B$94,$C$94,$C$95))</f>
        <v>4</v>
      </c>
      <c r="E53" s="47"/>
      <c r="F53" s="48"/>
      <c r="G53" s="49" t="s">
        <v>37</v>
      </c>
      <c r="H53" s="42"/>
    </row>
    <row r="54" spans="1:8" ht="15.75" x14ac:dyDescent="0.25">
      <c r="A54" s="67"/>
      <c r="C54" s="51"/>
      <c r="D54" s="52"/>
      <c r="E54" s="53"/>
      <c r="F54" s="54"/>
      <c r="G54" s="55"/>
      <c r="H54" s="42"/>
    </row>
    <row r="55" spans="1:8" ht="15.75" x14ac:dyDescent="0.25">
      <c r="A55" s="19" t="s">
        <v>55</v>
      </c>
      <c r="B55" s="68"/>
      <c r="C55" s="69"/>
      <c r="D55" s="70"/>
      <c r="E55" s="71"/>
      <c r="F55" s="59"/>
      <c r="G55" s="72"/>
      <c r="H55" s="42"/>
    </row>
    <row r="56" spans="1:8" s="26" customFormat="1" ht="15.75" x14ac:dyDescent="0.25">
      <c r="A56" s="19" t="s">
        <v>56</v>
      </c>
      <c r="B56" s="56"/>
      <c r="C56" s="21">
        <f>SUM(C57:C57)/COUNTA(C57)</f>
        <v>1</v>
      </c>
      <c r="D56" s="22">
        <f>SUM(D57:D57)/COUNTA(D57)</f>
        <v>4</v>
      </c>
      <c r="E56" s="60">
        <v>0.02</v>
      </c>
      <c r="F56" s="59"/>
      <c r="G56" s="25"/>
      <c r="H56" s="42"/>
    </row>
    <row r="57" spans="1:8" ht="31.5" x14ac:dyDescent="0.25">
      <c r="A57" s="43" t="s">
        <v>57</v>
      </c>
      <c r="B57" s="44" t="s">
        <v>27</v>
      </c>
      <c r="C57" s="45">
        <f>IF($B57=$B$93,$D$93,IF($B57=$B$94,$D$94,$D$95))</f>
        <v>1</v>
      </c>
      <c r="D57" s="46">
        <f>IF($B57=$B$93,$C$93,IF($B57=$B$94,$C$94,$C$95))</f>
        <v>4</v>
      </c>
      <c r="E57" s="47"/>
      <c r="F57" s="48"/>
      <c r="G57" s="49" t="s">
        <v>21</v>
      </c>
      <c r="H57" s="42"/>
    </row>
    <row r="58" spans="1:8" s="26" customFormat="1" ht="15.75" x14ac:dyDescent="0.25">
      <c r="A58" s="19" t="s">
        <v>58</v>
      </c>
      <c r="B58" s="56"/>
      <c r="C58" s="21">
        <f>SUM(C59)/COUNTA(C59)</f>
        <v>1</v>
      </c>
      <c r="D58" s="22">
        <f>SUM(D59)/COUNTA(D59)</f>
        <v>4</v>
      </c>
      <c r="E58" s="60">
        <v>0.02</v>
      </c>
      <c r="F58" s="59"/>
      <c r="G58" s="25"/>
      <c r="H58" s="42"/>
    </row>
    <row r="59" spans="1:8" s="26" customFormat="1" ht="15.75" x14ac:dyDescent="0.25">
      <c r="A59" s="27" t="s">
        <v>59</v>
      </c>
      <c r="B59" s="63" t="s">
        <v>20</v>
      </c>
      <c r="C59" s="29">
        <f>IF($B59=$B$86,$D$86,IF($B59=$B$87,$D$87,IF($B59=$B$88,$D$88,IF($B59=$B$89,$D$89,$D$90))))</f>
        <v>1</v>
      </c>
      <c r="D59" s="30">
        <f>IF($B59=$B$86,$C$86,IF($B59=$B$87,$C$87,IF($B59=$B$88,$C$88,IF($B59=$B$89,$C$89,$C$90))))</f>
        <v>4</v>
      </c>
      <c r="E59" s="73"/>
      <c r="F59" s="32"/>
      <c r="G59" s="74" t="s">
        <v>32</v>
      </c>
      <c r="H59" s="42"/>
    </row>
    <row r="60" spans="1:8" s="26" customFormat="1" ht="15.75" x14ac:dyDescent="0.25">
      <c r="A60" s="19" t="s">
        <v>60</v>
      </c>
      <c r="B60" s="75"/>
      <c r="C60" s="21">
        <f>SUM(C61:C63)/COUNTA(C61:C63)</f>
        <v>1</v>
      </c>
      <c r="D60" s="22">
        <f>SUM(D61:D63)/COUNTA(D61:D63)</f>
        <v>4</v>
      </c>
      <c r="E60" s="60">
        <v>0.02</v>
      </c>
      <c r="F60" s="59"/>
      <c r="G60" s="25"/>
      <c r="H60" s="42"/>
    </row>
    <row r="61" spans="1:8" s="65" customFormat="1" ht="31.5" x14ac:dyDescent="0.25">
      <c r="A61" s="35" t="s">
        <v>61</v>
      </c>
      <c r="B61" s="76" t="s">
        <v>23</v>
      </c>
      <c r="C61" s="37">
        <f>IF($B61=$B$102,$D$102,IF($B61=$B$103,$D$103,IF($B61=$B$104,$D$104,IF($B61=$B$105,$D$105,$D$106))))</f>
        <v>1</v>
      </c>
      <c r="D61" s="38">
        <f>IF($B61=$B$102,$C$102,IF($B61=$B$103,$C$103,IF($B61=$B$104,$C$104,IF($B61=$B$105,$C$105,$C$106))))</f>
        <v>4</v>
      </c>
      <c r="E61" s="39"/>
      <c r="F61" s="40"/>
      <c r="G61" s="77" t="s">
        <v>37</v>
      </c>
      <c r="H61" s="42"/>
    </row>
    <row r="62" spans="1:8" s="26" customFormat="1" ht="15.75" x14ac:dyDescent="0.25">
      <c r="A62" s="43" t="s">
        <v>62</v>
      </c>
      <c r="B62" s="66" t="s">
        <v>27</v>
      </c>
      <c r="C62" s="45">
        <f>IF($B62=$B$93,$D$93,IF($B62=$B$94,$D$94,$D$95))</f>
        <v>1</v>
      </c>
      <c r="D62" s="46">
        <f>IF($B62=$B$93,$C$93,IF($B62=$B$94,$C$94,$C$95))</f>
        <v>4</v>
      </c>
      <c r="E62" s="78"/>
      <c r="F62" s="48"/>
      <c r="G62" s="79" t="s">
        <v>37</v>
      </c>
      <c r="H62" s="42"/>
    </row>
    <row r="63" spans="1:8" s="26" customFormat="1" ht="15.75" x14ac:dyDescent="0.25">
      <c r="A63" s="27" t="s">
        <v>63</v>
      </c>
      <c r="B63" s="63" t="s">
        <v>20</v>
      </c>
      <c r="C63" s="29">
        <f>IF($B63=$B$86,$D$86,IF($B63=$B$87,$D$87,IF($B63=$B$88,$D$88,IF($B63=$B$89,$D$89,$D$90))))</f>
        <v>1</v>
      </c>
      <c r="D63" s="30">
        <f>IF($B63=$B$86,$C$86,IF($B63=$B$87,$C$87,IF($B63=$B$88,$C$88,IF($B63=$B$89,$C$89,$C$90))))</f>
        <v>4</v>
      </c>
      <c r="E63" s="73"/>
      <c r="F63" s="32"/>
      <c r="G63" s="74" t="s">
        <v>37</v>
      </c>
      <c r="H63" s="42"/>
    </row>
    <row r="64" spans="1:8" s="65" customFormat="1" ht="15.75" x14ac:dyDescent="0.25">
      <c r="A64" s="61" t="s">
        <v>64</v>
      </c>
      <c r="B64" s="75"/>
      <c r="C64" s="21">
        <f>SUM(C65)/COUNTA(C65)</f>
        <v>1</v>
      </c>
      <c r="D64" s="22">
        <f>SUM(D65)/COUNTA(D65)</f>
        <v>4</v>
      </c>
      <c r="E64" s="60">
        <v>0.02</v>
      </c>
      <c r="F64" s="59"/>
      <c r="G64" s="25"/>
      <c r="H64" s="42"/>
    </row>
    <row r="65" spans="1:8" s="26" customFormat="1" ht="15.75" x14ac:dyDescent="0.25">
      <c r="A65" s="35" t="s">
        <v>65</v>
      </c>
      <c r="B65" s="76" t="s">
        <v>23</v>
      </c>
      <c r="C65" s="37">
        <f>IF($B65=$B$102,$D$102,IF($B65=$B$103,$D$103,IF($B65=$B$104,$D$104,IF($B65=$B$105,$D$105,$D$106))))</f>
        <v>1</v>
      </c>
      <c r="D65" s="38">
        <f>IF($B65=$B$102,$C$102,IF($B65=$B$103,$C$103,IF($B65=$B$104,$C$104,IF($B65=$B$105,$C$105,$C$106))))</f>
        <v>4</v>
      </c>
      <c r="E65" s="80"/>
      <c r="F65" s="40"/>
      <c r="G65" s="81" t="s">
        <v>37</v>
      </c>
      <c r="H65" s="42"/>
    </row>
    <row r="66" spans="1:8" ht="15.75" x14ac:dyDescent="0.25">
      <c r="A66" s="61" t="s">
        <v>66</v>
      </c>
      <c r="B66" s="75"/>
      <c r="C66" s="21">
        <f>SUM(C67)/COUNTA(C67)</f>
        <v>1</v>
      </c>
      <c r="D66" s="22">
        <f>SUM(D67)/COUNTA(D67)</f>
        <v>4</v>
      </c>
      <c r="E66" s="60">
        <v>0.02</v>
      </c>
      <c r="F66" s="59"/>
      <c r="G66" s="25"/>
      <c r="H66" s="42"/>
    </row>
    <row r="67" spans="1:8" ht="15.75" x14ac:dyDescent="0.25">
      <c r="A67" s="27" t="s">
        <v>67</v>
      </c>
      <c r="B67" s="28" t="s">
        <v>20</v>
      </c>
      <c r="C67" s="29">
        <f>IF($B67=$B$86,$D$86,IF($B67=$B$87,$D$87,IF($B67=$B$88,$D$88,IF($B67=$B$89,$D$89,$D$90))))</f>
        <v>1</v>
      </c>
      <c r="D67" s="30">
        <f>IF($B67=$B$86,$C$86,IF($B67=$B$87,$C$87,IF($B67=$B$88,$C$88,IF($B67=$B$89,$C$89,$C$90))))</f>
        <v>4</v>
      </c>
      <c r="E67" s="31"/>
      <c r="F67" s="32"/>
      <c r="G67" s="33" t="s">
        <v>68</v>
      </c>
      <c r="H67" s="42"/>
    </row>
    <row r="68" spans="1:8" s="26" customFormat="1" ht="31.5" x14ac:dyDescent="0.25">
      <c r="A68" s="61" t="s">
        <v>143</v>
      </c>
      <c r="B68" s="56"/>
      <c r="C68" s="21">
        <f>SUM(C69:C70)/COUNTA(C69:C70)</f>
        <v>1</v>
      </c>
      <c r="D68" s="22">
        <f>SUM(D69:D70)/COUNTA(D69:D70)</f>
        <v>4</v>
      </c>
      <c r="E68" s="60">
        <v>0.02</v>
      </c>
      <c r="F68" s="59"/>
      <c r="G68" s="25"/>
      <c r="H68" s="42"/>
    </row>
    <row r="69" spans="1:8" ht="15.75" x14ac:dyDescent="0.25">
      <c r="A69" s="43" t="s">
        <v>69</v>
      </c>
      <c r="B69" s="44" t="s">
        <v>27</v>
      </c>
      <c r="C69" s="45">
        <f>IF($B69=$B$93,$D$93,IF($B69=$B$94,$D$94,$D$95))</f>
        <v>1</v>
      </c>
      <c r="D69" s="46">
        <f>IF($B69=$B$93,$C$93,IF($B69=$B$94,$C$94,$C$95))</f>
        <v>4</v>
      </c>
      <c r="E69" s="47"/>
      <c r="F69" s="48"/>
      <c r="G69" s="49" t="s">
        <v>32</v>
      </c>
      <c r="H69" s="42"/>
    </row>
    <row r="70" spans="1:8" ht="15.75" x14ac:dyDescent="0.25">
      <c r="A70" s="43" t="s">
        <v>70</v>
      </c>
      <c r="B70" s="44" t="s">
        <v>27</v>
      </c>
      <c r="C70" s="45">
        <f>IF($B70=$B$93,$D$93,IF($B70=$B$94,$D$94,$D$95))</f>
        <v>1</v>
      </c>
      <c r="D70" s="46">
        <f>IF($B70=$B$93,$C$93,IF($B70=$B$94,$C$94,$C$95))</f>
        <v>4</v>
      </c>
      <c r="E70" s="47"/>
      <c r="F70" s="48"/>
      <c r="G70" s="49" t="s">
        <v>32</v>
      </c>
      <c r="H70" s="42"/>
    </row>
    <row r="71" spans="1:8" ht="15.75" x14ac:dyDescent="0.25">
      <c r="A71" s="82"/>
      <c r="C71" s="51"/>
      <c r="D71" s="52"/>
      <c r="E71" s="53"/>
      <c r="F71" s="54"/>
      <c r="G71" s="55"/>
      <c r="H71" s="42"/>
    </row>
    <row r="72" spans="1:8" s="26" customFormat="1" ht="18" x14ac:dyDescent="0.25">
      <c r="A72" s="83" t="s">
        <v>71</v>
      </c>
      <c r="B72" s="56"/>
      <c r="C72" s="21">
        <f>SUM(C73:C80)/COUNTA(C73:C80)</f>
        <v>1</v>
      </c>
      <c r="D72" s="21">
        <f>SUM(D73:D80)/COUNTA(D73:D80)</f>
        <v>4</v>
      </c>
      <c r="E72" s="60">
        <v>0.08</v>
      </c>
      <c r="F72" s="59"/>
      <c r="G72" s="25"/>
      <c r="H72" s="42"/>
    </row>
    <row r="73" spans="1:8" s="87" customFormat="1" ht="31.5" x14ac:dyDescent="0.25">
      <c r="A73" s="43" t="s">
        <v>72</v>
      </c>
      <c r="B73" s="84" t="s">
        <v>27</v>
      </c>
      <c r="C73" s="45">
        <f t="shared" ref="C73:C80" si="0">IF($B73=$B$93,$D$93,IF($B73=$B$94,$D$94,$D$95))</f>
        <v>1</v>
      </c>
      <c r="D73" s="46">
        <f t="shared" ref="D73:D80" si="1">IF($B73=$B$93,$C$93,IF($B73=$B$94,$C$94,$C$95))</f>
        <v>4</v>
      </c>
      <c r="E73" s="85"/>
      <c r="F73" s="86"/>
      <c r="G73" s="49"/>
      <c r="H73" s="42"/>
    </row>
    <row r="74" spans="1:8" s="87" customFormat="1" ht="15.75" x14ac:dyDescent="0.25">
      <c r="A74" s="43" t="s">
        <v>73</v>
      </c>
      <c r="B74" s="84" t="s">
        <v>27</v>
      </c>
      <c r="C74" s="45">
        <f t="shared" si="0"/>
        <v>1</v>
      </c>
      <c r="D74" s="46">
        <f t="shared" si="1"/>
        <v>4</v>
      </c>
      <c r="E74" s="85"/>
      <c r="F74" s="86"/>
      <c r="G74" s="49" t="s">
        <v>21</v>
      </c>
      <c r="H74" s="42"/>
    </row>
    <row r="75" spans="1:8" s="87" customFormat="1" ht="15.75" x14ac:dyDescent="0.25">
      <c r="A75" s="43" t="s">
        <v>74</v>
      </c>
      <c r="B75" s="84" t="s">
        <v>27</v>
      </c>
      <c r="C75" s="45">
        <f t="shared" si="0"/>
        <v>1</v>
      </c>
      <c r="D75" s="46">
        <f t="shared" si="1"/>
        <v>4</v>
      </c>
      <c r="E75" s="85"/>
      <c r="F75" s="86"/>
      <c r="G75" s="49" t="s">
        <v>21</v>
      </c>
      <c r="H75" s="42"/>
    </row>
    <row r="76" spans="1:8" s="87" customFormat="1" ht="15.75" x14ac:dyDescent="0.25">
      <c r="A76" s="43" t="s">
        <v>75</v>
      </c>
      <c r="B76" s="84" t="s">
        <v>27</v>
      </c>
      <c r="C76" s="45">
        <f t="shared" si="0"/>
        <v>1</v>
      </c>
      <c r="D76" s="46">
        <f t="shared" si="1"/>
        <v>4</v>
      </c>
      <c r="E76" s="85"/>
      <c r="F76" s="86"/>
      <c r="G76" s="49" t="s">
        <v>21</v>
      </c>
      <c r="H76" s="42"/>
    </row>
    <row r="77" spans="1:8" s="87" customFormat="1" ht="15.75" x14ac:dyDescent="0.25">
      <c r="A77" s="43" t="s">
        <v>76</v>
      </c>
      <c r="B77" s="84" t="s">
        <v>27</v>
      </c>
      <c r="C77" s="45">
        <f t="shared" si="0"/>
        <v>1</v>
      </c>
      <c r="D77" s="46">
        <f t="shared" si="1"/>
        <v>4</v>
      </c>
      <c r="E77" s="85"/>
      <c r="F77" s="86"/>
      <c r="G77" s="49" t="s">
        <v>21</v>
      </c>
      <c r="H77" s="42"/>
    </row>
    <row r="78" spans="1:8" s="87" customFormat="1" ht="15.75" x14ac:dyDescent="0.25">
      <c r="A78" s="43" t="s">
        <v>77</v>
      </c>
      <c r="B78" s="84" t="s">
        <v>27</v>
      </c>
      <c r="C78" s="45">
        <f t="shared" si="0"/>
        <v>1</v>
      </c>
      <c r="D78" s="46">
        <f t="shared" si="1"/>
        <v>4</v>
      </c>
      <c r="E78" s="85"/>
      <c r="F78" s="86"/>
      <c r="G78" s="49" t="s">
        <v>21</v>
      </c>
      <c r="H78" s="42"/>
    </row>
    <row r="79" spans="1:8" s="87" customFormat="1" ht="15.75" x14ac:dyDescent="0.25">
      <c r="A79" s="43" t="s">
        <v>78</v>
      </c>
      <c r="B79" s="84" t="s">
        <v>27</v>
      </c>
      <c r="C79" s="45">
        <f t="shared" si="0"/>
        <v>1</v>
      </c>
      <c r="D79" s="46">
        <f t="shared" si="1"/>
        <v>4</v>
      </c>
      <c r="E79" s="85"/>
      <c r="F79" s="86"/>
      <c r="G79" s="49" t="s">
        <v>21</v>
      </c>
      <c r="H79" s="42"/>
    </row>
    <row r="80" spans="1:8" s="87" customFormat="1" ht="15.75" x14ac:dyDescent="0.25">
      <c r="A80" s="43" t="s">
        <v>79</v>
      </c>
      <c r="B80" s="84" t="s">
        <v>27</v>
      </c>
      <c r="C80" s="45">
        <f t="shared" si="0"/>
        <v>1</v>
      </c>
      <c r="D80" s="46">
        <f t="shared" si="1"/>
        <v>4</v>
      </c>
      <c r="E80" s="85"/>
      <c r="F80" s="86"/>
      <c r="G80" s="49" t="s">
        <v>80</v>
      </c>
      <c r="H80" s="42"/>
    </row>
    <row r="81" spans="1:8" s="87" customFormat="1" ht="15.75" x14ac:dyDescent="0.25">
      <c r="A81" s="88"/>
      <c r="B81" s="89"/>
      <c r="C81" s="90"/>
      <c r="D81" s="91"/>
      <c r="E81" s="92"/>
      <c r="F81" s="89"/>
      <c r="G81" s="93"/>
      <c r="H81" s="42"/>
    </row>
    <row r="82" spans="1:8" ht="63" x14ac:dyDescent="0.25">
      <c r="A82" s="94"/>
      <c r="B82" s="34"/>
      <c r="C82" s="95" t="s">
        <v>81</v>
      </c>
      <c r="D82" s="96" t="s">
        <v>14</v>
      </c>
      <c r="E82" s="97"/>
      <c r="F82" s="34"/>
      <c r="G82" s="34"/>
    </row>
    <row r="83" spans="1:8" s="104" customFormat="1" ht="18.75" x14ac:dyDescent="0.3">
      <c r="A83" s="98" t="s">
        <v>82</v>
      </c>
      <c r="B83" s="99"/>
      <c r="C83" s="100">
        <f>SUM(C72*E72,C68*E68,C66*E66,C64*E64,C60*E60,C58*E58,C56*E56,C51*E51,C46*E46,C41*E41,C38*E38,C32*E32,C25*E25,C16*E16)</f>
        <v>1.0000000000000002</v>
      </c>
      <c r="D83" s="101">
        <f>SUM(D72*E72,D68*E68,D66*E66,D64*E64,D60*E60,D58*E58,D56*E56,D51*E51,D46*E46,D41*E41,D38*E38,D32*E32,D25*E25,D16*E16)</f>
        <v>4.0000000000000009</v>
      </c>
      <c r="E83" s="102">
        <f>SUM(E72,E68,E66,E64,E60,E58,E56,E51,E46,E41,E38,E32,E25,E16)</f>
        <v>1.0000000000000002</v>
      </c>
      <c r="F83" s="103"/>
      <c r="G83" s="103"/>
    </row>
    <row r="84" spans="1:8" s="104" customFormat="1" ht="18.75" x14ac:dyDescent="0.3">
      <c r="A84" s="105"/>
      <c r="B84" s="105"/>
      <c r="C84" s="106"/>
      <c r="D84" s="107"/>
      <c r="E84" s="103"/>
      <c r="F84" s="103"/>
      <c r="G84" s="103"/>
    </row>
    <row r="85" spans="1:8" s="104" customFormat="1" ht="65.25" x14ac:dyDescent="0.3">
      <c r="A85" s="105"/>
      <c r="B85" s="108" t="s">
        <v>83</v>
      </c>
      <c r="C85" s="109"/>
      <c r="D85" s="110"/>
      <c r="E85" s="103"/>
      <c r="F85" s="103"/>
      <c r="G85" s="103"/>
    </row>
    <row r="86" spans="1:8" x14ac:dyDescent="0.25">
      <c r="A86" s="111"/>
      <c r="B86" s="112" t="s">
        <v>20</v>
      </c>
      <c r="C86" s="113">
        <v>4</v>
      </c>
      <c r="D86" s="114">
        <v>1</v>
      </c>
      <c r="E86" s="34"/>
      <c r="F86" s="34"/>
      <c r="G86" s="34"/>
    </row>
    <row r="87" spans="1:8" x14ac:dyDescent="0.25">
      <c r="A87" s="111"/>
      <c r="B87" s="112" t="s">
        <v>84</v>
      </c>
      <c r="C87" s="113">
        <v>3</v>
      </c>
      <c r="D87" s="114">
        <v>0.85</v>
      </c>
      <c r="E87" s="34"/>
      <c r="F87" s="34"/>
      <c r="G87" s="34"/>
    </row>
    <row r="88" spans="1:8" x14ac:dyDescent="0.25">
      <c r="A88" s="111"/>
      <c r="B88" s="112" t="s">
        <v>85</v>
      </c>
      <c r="C88" s="113">
        <v>2</v>
      </c>
      <c r="D88" s="114">
        <v>0.75</v>
      </c>
      <c r="E88" s="34"/>
      <c r="F88" s="34"/>
      <c r="G88" s="34"/>
    </row>
    <row r="89" spans="1:8" x14ac:dyDescent="0.25">
      <c r="A89" s="111"/>
      <c r="B89" s="112" t="s">
        <v>86</v>
      </c>
      <c r="C89" s="113">
        <v>1</v>
      </c>
      <c r="D89" s="114">
        <v>0.5</v>
      </c>
      <c r="E89" s="34"/>
      <c r="F89" s="34"/>
      <c r="G89" s="34"/>
    </row>
    <row r="90" spans="1:8" x14ac:dyDescent="0.25">
      <c r="A90" s="34"/>
      <c r="B90" s="112" t="s">
        <v>87</v>
      </c>
      <c r="C90" s="113">
        <v>0</v>
      </c>
      <c r="D90" s="114">
        <v>0</v>
      </c>
      <c r="E90" s="34"/>
      <c r="F90" s="34"/>
      <c r="G90" s="34"/>
    </row>
    <row r="91" spans="1:8" x14ac:dyDescent="0.25">
      <c r="A91" s="34"/>
      <c r="B91" s="115"/>
      <c r="C91" s="116"/>
      <c r="D91" s="52"/>
      <c r="E91" s="34"/>
      <c r="F91" s="34"/>
      <c r="G91" s="34"/>
    </row>
    <row r="92" spans="1:8" ht="64.5" x14ac:dyDescent="0.25">
      <c r="A92" s="34"/>
      <c r="B92" s="108" t="s">
        <v>88</v>
      </c>
      <c r="C92" s="117"/>
      <c r="D92" s="110"/>
      <c r="E92" s="34"/>
      <c r="F92" s="34"/>
      <c r="G92" s="34"/>
    </row>
    <row r="93" spans="1:8" x14ac:dyDescent="0.25">
      <c r="A93" s="34"/>
      <c r="B93" s="112" t="s">
        <v>27</v>
      </c>
      <c r="C93" s="113">
        <v>4</v>
      </c>
      <c r="D93" s="114">
        <v>1</v>
      </c>
      <c r="E93" s="34"/>
      <c r="F93" s="34"/>
      <c r="G93" s="34"/>
    </row>
    <row r="94" spans="1:8" x14ac:dyDescent="0.25">
      <c r="A94" s="34"/>
      <c r="B94" s="112" t="s">
        <v>89</v>
      </c>
      <c r="C94" s="113">
        <v>2</v>
      </c>
      <c r="D94" s="114">
        <v>0.75</v>
      </c>
      <c r="E94" s="34"/>
      <c r="F94" s="34"/>
      <c r="G94" s="34"/>
    </row>
    <row r="95" spans="1:8" x14ac:dyDescent="0.25">
      <c r="A95" s="34"/>
      <c r="B95" s="112" t="s">
        <v>90</v>
      </c>
      <c r="C95" s="113">
        <v>0</v>
      </c>
      <c r="D95" s="114">
        <v>0</v>
      </c>
      <c r="E95" s="34"/>
      <c r="F95" s="34"/>
      <c r="G95" s="34"/>
    </row>
    <row r="96" spans="1:8" x14ac:dyDescent="0.25">
      <c r="A96" s="34"/>
      <c r="B96" s="115"/>
      <c r="C96" s="116"/>
      <c r="D96" s="52"/>
      <c r="E96" s="34"/>
      <c r="F96" s="34"/>
      <c r="G96" s="34"/>
    </row>
    <row r="97" spans="1:7" ht="64.5" x14ac:dyDescent="0.25">
      <c r="A97" s="34"/>
      <c r="B97" s="108" t="s">
        <v>91</v>
      </c>
      <c r="C97" s="117"/>
      <c r="D97" s="110"/>
      <c r="E97" s="34"/>
      <c r="F97" s="34"/>
      <c r="G97" s="34"/>
    </row>
    <row r="98" spans="1:7" x14ac:dyDescent="0.25">
      <c r="A98" s="34"/>
      <c r="B98" s="112" t="s">
        <v>27</v>
      </c>
      <c r="C98" s="113">
        <v>4</v>
      </c>
      <c r="D98" s="114">
        <v>1</v>
      </c>
      <c r="E98" s="34"/>
      <c r="F98" s="34"/>
      <c r="G98" s="34"/>
    </row>
    <row r="99" spans="1:7" x14ac:dyDescent="0.25">
      <c r="A99" s="34"/>
      <c r="B99" s="112" t="s">
        <v>90</v>
      </c>
      <c r="C99" s="113">
        <v>0</v>
      </c>
      <c r="D99" s="114">
        <v>0</v>
      </c>
      <c r="E99" s="34"/>
      <c r="F99" s="34"/>
      <c r="G99" s="34"/>
    </row>
    <row r="100" spans="1:7" x14ac:dyDescent="0.25">
      <c r="A100" s="34"/>
      <c r="B100" s="34"/>
      <c r="C100" s="34"/>
      <c r="D100" s="52"/>
      <c r="E100" s="34"/>
      <c r="F100" s="34"/>
      <c r="G100" s="34"/>
    </row>
    <row r="101" spans="1:7" x14ac:dyDescent="0.25">
      <c r="A101" s="34"/>
      <c r="B101" s="118" t="s">
        <v>92</v>
      </c>
      <c r="C101" s="109"/>
      <c r="D101" s="110"/>
      <c r="E101" s="34"/>
      <c r="F101" s="34"/>
      <c r="G101" s="34"/>
    </row>
    <row r="102" spans="1:7" x14ac:dyDescent="0.25">
      <c r="A102" s="34"/>
      <c r="B102" s="119" t="s">
        <v>23</v>
      </c>
      <c r="C102" s="113">
        <v>4</v>
      </c>
      <c r="D102" s="114">
        <v>1</v>
      </c>
      <c r="E102" s="34"/>
      <c r="F102" s="34"/>
      <c r="G102" s="34"/>
    </row>
    <row r="103" spans="1:7" x14ac:dyDescent="0.25">
      <c r="A103" s="34"/>
      <c r="B103" s="119" t="s">
        <v>93</v>
      </c>
      <c r="C103" s="113">
        <v>3</v>
      </c>
      <c r="D103" s="114">
        <v>0.85</v>
      </c>
      <c r="E103" s="34"/>
      <c r="F103" s="34"/>
      <c r="G103" s="34"/>
    </row>
    <row r="104" spans="1:7" x14ac:dyDescent="0.25">
      <c r="A104" s="34"/>
      <c r="B104" s="119" t="s">
        <v>94</v>
      </c>
      <c r="C104" s="113">
        <v>2</v>
      </c>
      <c r="D104" s="114">
        <v>0.75</v>
      </c>
      <c r="E104" s="34"/>
      <c r="F104" s="34"/>
      <c r="G104" s="34"/>
    </row>
    <row r="105" spans="1:7" x14ac:dyDescent="0.25">
      <c r="A105" s="34"/>
      <c r="B105" s="119" t="s">
        <v>95</v>
      </c>
      <c r="C105" s="113">
        <v>1</v>
      </c>
      <c r="D105" s="114">
        <v>0.5</v>
      </c>
      <c r="E105" s="34"/>
      <c r="F105" s="34"/>
      <c r="G105" s="34"/>
    </row>
    <row r="106" spans="1:7" x14ac:dyDescent="0.25">
      <c r="A106" s="34"/>
      <c r="B106" s="119" t="s">
        <v>96</v>
      </c>
      <c r="C106" s="113">
        <v>0</v>
      </c>
      <c r="D106" s="114">
        <v>0</v>
      </c>
      <c r="E106" s="34"/>
      <c r="F106" s="34"/>
      <c r="G106" s="34"/>
    </row>
    <row r="107" spans="1:7" ht="18.75" x14ac:dyDescent="0.3">
      <c r="A107" s="34"/>
      <c r="B107" s="105"/>
      <c r="C107" s="106"/>
      <c r="D107" s="107"/>
      <c r="E107" s="34"/>
      <c r="F107" s="34"/>
      <c r="G107" s="34"/>
    </row>
    <row r="108" spans="1:7" x14ac:dyDescent="0.25">
      <c r="A108" s="34"/>
      <c r="B108" s="120" t="s">
        <v>97</v>
      </c>
      <c r="C108" s="120"/>
      <c r="D108" s="52"/>
      <c r="E108" s="34"/>
      <c r="F108" s="34"/>
      <c r="G108" s="34"/>
    </row>
    <row r="109" spans="1:7" ht="45" x14ac:dyDescent="0.25">
      <c r="A109" s="34"/>
      <c r="B109" s="121" t="s">
        <v>98</v>
      </c>
      <c r="C109" s="122" t="s">
        <v>99</v>
      </c>
      <c r="D109" s="52"/>
      <c r="E109" s="34"/>
      <c r="F109" s="34"/>
      <c r="G109" s="34"/>
    </row>
    <row r="110" spans="1:7" x14ac:dyDescent="0.25">
      <c r="A110" s="34"/>
      <c r="B110" s="123" t="s">
        <v>100</v>
      </c>
      <c r="C110" s="124" t="str">
        <f>IFERROR(AVERAGEIF($G$17:$G$80,B110,$D$17:$D$80),"")</f>
        <v/>
      </c>
      <c r="D110" s="52"/>
      <c r="E110" s="34"/>
      <c r="F110" s="34"/>
      <c r="G110" s="34"/>
    </row>
    <row r="111" spans="1:7" x14ac:dyDescent="0.25">
      <c r="A111" s="34"/>
      <c r="B111" s="123" t="s">
        <v>44</v>
      </c>
      <c r="C111" s="124">
        <f t="shared" ref="C111:C120" si="2">IFERROR(AVERAGEIF($G$17:$G$80,B111,$D$17:$D$80),"")</f>
        <v>4</v>
      </c>
      <c r="D111" s="52"/>
      <c r="E111" s="34"/>
      <c r="F111" s="34"/>
      <c r="G111" s="34"/>
    </row>
    <row r="112" spans="1:7" x14ac:dyDescent="0.25">
      <c r="A112" s="34"/>
      <c r="B112" s="123" t="s">
        <v>37</v>
      </c>
      <c r="C112" s="124">
        <f t="shared" si="2"/>
        <v>4</v>
      </c>
      <c r="D112" s="52"/>
      <c r="E112" s="34"/>
      <c r="F112" s="34"/>
      <c r="G112" s="34"/>
    </row>
    <row r="113" spans="1:7" x14ac:dyDescent="0.25">
      <c r="A113" s="34"/>
      <c r="B113" s="123" t="s">
        <v>43</v>
      </c>
      <c r="C113" s="124">
        <f t="shared" si="2"/>
        <v>4</v>
      </c>
      <c r="D113" s="52"/>
      <c r="E113" s="34"/>
      <c r="F113" s="34"/>
      <c r="G113" s="34"/>
    </row>
    <row r="114" spans="1:7" x14ac:dyDescent="0.25">
      <c r="A114" s="34"/>
      <c r="B114" s="123" t="s">
        <v>32</v>
      </c>
      <c r="C114" s="124">
        <f t="shared" si="2"/>
        <v>4</v>
      </c>
      <c r="D114" s="52"/>
      <c r="E114" s="34"/>
      <c r="F114" s="34"/>
      <c r="G114" s="34"/>
    </row>
    <row r="115" spans="1:7" x14ac:dyDescent="0.25">
      <c r="A115" s="34"/>
      <c r="B115" s="123" t="s">
        <v>101</v>
      </c>
      <c r="C115" s="124" t="str">
        <f t="shared" si="2"/>
        <v/>
      </c>
      <c r="D115" s="52"/>
      <c r="E115" s="34"/>
      <c r="F115" s="34"/>
      <c r="G115" s="34"/>
    </row>
    <row r="116" spans="1:7" x14ac:dyDescent="0.25">
      <c r="A116" s="34"/>
      <c r="B116" s="123" t="s">
        <v>21</v>
      </c>
      <c r="C116" s="124">
        <f t="shared" si="2"/>
        <v>4</v>
      </c>
      <c r="D116" s="52"/>
      <c r="E116" s="34"/>
      <c r="F116" s="34"/>
      <c r="G116" s="34"/>
    </row>
    <row r="117" spans="1:7" x14ac:dyDescent="0.25">
      <c r="A117" s="34"/>
      <c r="B117" s="123" t="s">
        <v>68</v>
      </c>
      <c r="C117" s="124">
        <f t="shared" si="2"/>
        <v>4</v>
      </c>
      <c r="D117" s="52"/>
      <c r="E117" s="34"/>
      <c r="F117" s="34"/>
      <c r="G117" s="34"/>
    </row>
    <row r="118" spans="1:7" x14ac:dyDescent="0.25">
      <c r="A118" s="34"/>
      <c r="B118" s="123" t="s">
        <v>102</v>
      </c>
      <c r="C118" s="124" t="str">
        <f t="shared" si="2"/>
        <v/>
      </c>
      <c r="D118" s="52"/>
      <c r="E118" s="34"/>
      <c r="F118" s="34"/>
      <c r="G118" s="34"/>
    </row>
    <row r="119" spans="1:7" x14ac:dyDescent="0.25">
      <c r="A119" s="34"/>
      <c r="B119" s="123" t="s">
        <v>80</v>
      </c>
      <c r="C119" s="124">
        <f t="shared" si="2"/>
        <v>4</v>
      </c>
      <c r="D119" s="52"/>
      <c r="E119" s="34"/>
      <c r="F119" s="34"/>
      <c r="G119" s="34"/>
    </row>
    <row r="120" spans="1:7" x14ac:dyDescent="0.25">
      <c r="A120" s="34"/>
      <c r="B120" s="123" t="s">
        <v>103</v>
      </c>
      <c r="C120" s="124" t="str">
        <f t="shared" si="2"/>
        <v/>
      </c>
      <c r="D120" s="52"/>
      <c r="E120" s="34"/>
      <c r="F120" s="34"/>
      <c r="G120" s="34"/>
    </row>
  </sheetData>
  <sheetProtection algorithmName="SHA-512" hashValue="jO3nM9MI6gVvKQWW/H7ZUyO0ocJDWZnC/PnNyfoqsKvRXUz6JNpBnP9+XKeaL07ucZ9Ze6iNk7GDIkp9xntjWQ==" saltValue="gEyiPqbD08esc5XGDppHFQ==" spinCount="100000" sheet="1" objects="1" scenarios="1"/>
  <mergeCells count="14">
    <mergeCell ref="A83:B83"/>
    <mergeCell ref="B108:C108"/>
    <mergeCell ref="B7:E7"/>
    <mergeCell ref="B8:E8"/>
    <mergeCell ref="B9:E9"/>
    <mergeCell ref="B10:E10"/>
    <mergeCell ref="B11:E11"/>
    <mergeCell ref="A12:G12"/>
    <mergeCell ref="A1:G1"/>
    <mergeCell ref="A2:G2"/>
    <mergeCell ref="A3:G3"/>
    <mergeCell ref="A4:G4"/>
    <mergeCell ref="B5:E5"/>
    <mergeCell ref="B6:E6"/>
  </mergeCells>
  <dataValidations count="3">
    <dataValidation type="list" allowBlank="1" showInputMessage="1" showErrorMessage="1" sqref="B21 B73:B81 B69:B70 B62 B57 B53 B50 B33:B37" xr:uid="{29CC06F8-FB9C-42F3-AC23-FD80F7450B46}">
      <formula1>$B$93:$B$95</formula1>
    </dataValidation>
    <dataValidation type="list" allowBlank="1" showInputMessage="1" showErrorMessage="1" sqref="B18 B65 B61 B47:B49 B27:B28" xr:uid="{E462E317-9809-4D11-A4F8-798D121E1162}">
      <formula1>$B$102:$B$106</formula1>
    </dataValidation>
    <dataValidation type="list" allowBlank="1" showInputMessage="1" showErrorMessage="1" sqref="B17 B67 B63 B59 B52 B42:B45 B39:B40 B29:B31 B26 B22 B19:B20" xr:uid="{BA11DBFB-58F0-4C1F-9EBD-21395CBC9C85}">
      <formula1>$B$86:$B$90</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582DB-DB66-4A48-BF4C-153ADEED2644}">
  <dimension ref="A1:A18"/>
  <sheetViews>
    <sheetView workbookViewId="0">
      <selection sqref="A1:A18"/>
    </sheetView>
  </sheetViews>
  <sheetFormatPr defaultRowHeight="15" x14ac:dyDescent="0.25"/>
  <cols>
    <col min="1" max="1" width="138.5703125" customWidth="1"/>
  </cols>
  <sheetData>
    <row r="1" spans="1:1" ht="21" x14ac:dyDescent="0.35">
      <c r="A1" s="125" t="s">
        <v>104</v>
      </c>
    </row>
    <row r="2" spans="1:1" x14ac:dyDescent="0.25">
      <c r="A2" s="126"/>
    </row>
    <row r="3" spans="1:1" x14ac:dyDescent="0.25">
      <c r="A3" s="126" t="s">
        <v>105</v>
      </c>
    </row>
    <row r="4" spans="1:1" x14ac:dyDescent="0.25">
      <c r="A4" s="126"/>
    </row>
    <row r="5" spans="1:1" x14ac:dyDescent="0.25">
      <c r="A5" s="127" t="s">
        <v>106</v>
      </c>
    </row>
    <row r="6" spans="1:1" ht="30" x14ac:dyDescent="0.25">
      <c r="A6" s="127" t="s">
        <v>107</v>
      </c>
    </row>
    <row r="7" spans="1:1" x14ac:dyDescent="0.25">
      <c r="A7" s="127" t="s">
        <v>108</v>
      </c>
    </row>
    <row r="8" spans="1:1" x14ac:dyDescent="0.25">
      <c r="A8" s="127" t="s">
        <v>109</v>
      </c>
    </row>
    <row r="9" spans="1:1" x14ac:dyDescent="0.25">
      <c r="A9" s="126"/>
    </row>
    <row r="10" spans="1:1" ht="30" x14ac:dyDescent="0.25">
      <c r="A10" s="128" t="s">
        <v>110</v>
      </c>
    </row>
    <row r="11" spans="1:1" x14ac:dyDescent="0.25">
      <c r="A11" s="126"/>
    </row>
    <row r="12" spans="1:1" x14ac:dyDescent="0.25">
      <c r="A12" s="127" t="s">
        <v>111</v>
      </c>
    </row>
    <row r="13" spans="1:1" ht="30" x14ac:dyDescent="0.25">
      <c r="A13" s="127" t="s">
        <v>112</v>
      </c>
    </row>
    <row r="14" spans="1:1" ht="30" x14ac:dyDescent="0.25">
      <c r="A14" s="127" t="s">
        <v>113</v>
      </c>
    </row>
    <row r="15" spans="1:1" x14ac:dyDescent="0.25">
      <c r="A15" s="127" t="s">
        <v>114</v>
      </c>
    </row>
    <row r="16" spans="1:1" x14ac:dyDescent="0.25">
      <c r="A16" s="127" t="s">
        <v>115</v>
      </c>
    </row>
    <row r="17" spans="1:1" x14ac:dyDescent="0.25">
      <c r="A17" s="126" t="s">
        <v>116</v>
      </c>
    </row>
    <row r="18" spans="1:1" x14ac:dyDescent="0.25">
      <c r="A18" s="128" t="s">
        <v>117</v>
      </c>
    </row>
  </sheetData>
  <sheetProtection algorithmName="SHA-512" hashValue="LiIS6bjhIyBO6ix71auYOaTr8p+h6pGdsb9ecwARINCfrwmo+s38vM9wMU4Yzqx51v67JGeX8O5GBltnYkBNaw==" saltValue="huoySTGwsK0S9sLbQQWWN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C9487-7149-4A30-A565-232AF8A91890}">
  <dimension ref="A1:C16"/>
  <sheetViews>
    <sheetView workbookViewId="0">
      <selection sqref="A1:C16"/>
    </sheetView>
  </sheetViews>
  <sheetFormatPr defaultRowHeight="15" x14ac:dyDescent="0.25"/>
  <cols>
    <col min="1" max="1" width="41.140625" bestFit="1" customWidth="1"/>
    <col min="2" max="2" width="9" bestFit="1" customWidth="1"/>
    <col min="3" max="3" width="38.42578125" bestFit="1" customWidth="1"/>
  </cols>
  <sheetData>
    <row r="1" spans="1:3" x14ac:dyDescent="0.25">
      <c r="A1" s="129" t="s">
        <v>118</v>
      </c>
      <c r="B1" s="129"/>
      <c r="C1" s="129"/>
    </row>
    <row r="2" spans="1:3" x14ac:dyDescent="0.25">
      <c r="A2" s="130"/>
      <c r="B2" s="130"/>
      <c r="C2" s="130"/>
    </row>
    <row r="3" spans="1:3" ht="63" x14ac:dyDescent="0.25">
      <c r="A3" s="131" t="s">
        <v>11</v>
      </c>
      <c r="B3" s="132" t="s">
        <v>119</v>
      </c>
      <c r="C3" s="133" t="s">
        <v>120</v>
      </c>
    </row>
    <row r="4" spans="1:3" x14ac:dyDescent="0.25">
      <c r="A4" s="68" t="s">
        <v>121</v>
      </c>
      <c r="B4" s="123">
        <v>1</v>
      </c>
      <c r="C4" s="68" t="s">
        <v>122</v>
      </c>
    </row>
    <row r="5" spans="1:3" x14ac:dyDescent="0.25">
      <c r="A5" s="68" t="s">
        <v>123</v>
      </c>
      <c r="B5" s="123">
        <v>1</v>
      </c>
      <c r="C5" s="68" t="s">
        <v>122</v>
      </c>
    </row>
    <row r="6" spans="1:3" x14ac:dyDescent="0.25">
      <c r="A6" s="68" t="s">
        <v>124</v>
      </c>
      <c r="B6" s="123" t="s">
        <v>125</v>
      </c>
      <c r="C6" s="68" t="s">
        <v>126</v>
      </c>
    </row>
    <row r="7" spans="1:3" x14ac:dyDescent="0.25">
      <c r="A7" s="68" t="s">
        <v>127</v>
      </c>
      <c r="B7" s="123">
        <v>7</v>
      </c>
      <c r="C7" s="68" t="s">
        <v>128</v>
      </c>
    </row>
    <row r="8" spans="1:3" x14ac:dyDescent="0.25">
      <c r="A8" s="68" t="s">
        <v>129</v>
      </c>
      <c r="B8" s="123" t="s">
        <v>125</v>
      </c>
      <c r="C8" s="68" t="s">
        <v>128</v>
      </c>
    </row>
    <row r="9" spans="1:3" x14ac:dyDescent="0.25">
      <c r="A9" s="68" t="s">
        <v>130</v>
      </c>
      <c r="B9" s="123" t="s">
        <v>131</v>
      </c>
      <c r="C9" s="68" t="s">
        <v>128</v>
      </c>
    </row>
    <row r="10" spans="1:3" x14ac:dyDescent="0.25">
      <c r="A10" s="68" t="s">
        <v>132</v>
      </c>
      <c r="B10" s="123" t="s">
        <v>125</v>
      </c>
      <c r="C10" s="68" t="s">
        <v>128</v>
      </c>
    </row>
    <row r="11" spans="1:3" x14ac:dyDescent="0.25">
      <c r="A11" s="68" t="s">
        <v>133</v>
      </c>
      <c r="B11" s="123" t="s">
        <v>125</v>
      </c>
      <c r="C11" s="68" t="s">
        <v>128</v>
      </c>
    </row>
    <row r="12" spans="1:3" x14ac:dyDescent="0.25">
      <c r="A12" s="68" t="s">
        <v>134</v>
      </c>
      <c r="B12" s="123" t="s">
        <v>125</v>
      </c>
      <c r="C12" s="68" t="s">
        <v>128</v>
      </c>
    </row>
    <row r="13" spans="1:3" x14ac:dyDescent="0.25">
      <c r="A13" s="68" t="s">
        <v>135</v>
      </c>
      <c r="B13" s="123" t="s">
        <v>125</v>
      </c>
      <c r="C13" s="68" t="s">
        <v>128</v>
      </c>
    </row>
    <row r="15" spans="1:3" x14ac:dyDescent="0.25">
      <c r="A15" s="134" t="s">
        <v>136</v>
      </c>
      <c r="B15" s="134"/>
      <c r="C15" s="134"/>
    </row>
    <row r="16" spans="1:3" x14ac:dyDescent="0.25">
      <c r="A16" s="8" t="s">
        <v>137</v>
      </c>
      <c r="B16" s="8"/>
      <c r="C16" s="8"/>
    </row>
  </sheetData>
  <sheetProtection algorithmName="SHA-512" hashValue="Rm29rpS9BmTVCz1bgA5gm6HptxE/A9Llf1DIp1gsxgBcXkQS7VpwZUL5CMhzdx30JStuvdN3h3/v6RsrFDaUng==" saltValue="15yLNXBMGS0OsTeYQZHqYw==" spinCount="100000" sheet="1" objects="1" scenarios="1"/>
  <mergeCells count="3">
    <mergeCell ref="A1:C2"/>
    <mergeCell ref="A15:C15"/>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Assessment and Eval Sheet</vt:lpstr>
      <vt:lpstr>Instructions for Instructor</vt:lpstr>
      <vt:lpstr>Proposal Organization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Lugo</dc:creator>
  <cp:lastModifiedBy>Victor Lugo</cp:lastModifiedBy>
  <dcterms:created xsi:type="dcterms:W3CDTF">2019-01-25T17:05:08Z</dcterms:created>
  <dcterms:modified xsi:type="dcterms:W3CDTF">2019-01-25T17:33:01Z</dcterms:modified>
</cp:coreProperties>
</file>