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035" windowHeight="8625"/>
  </bookViews>
  <sheets>
    <sheet name="Final Report Evaluation" sheetId="4" r:id="rId1"/>
    <sheet name="Final Report Outcome assessment" sheetId="5" r:id="rId2"/>
  </sheets>
  <definedNames>
    <definedName name="_xlnm.Print_Area" localSheetId="0">'Final Report Evaluation'!$A$1:$E$99</definedName>
    <definedName name="_xlnm.Print_Titles" localSheetId="0">'Final Report Evaluation'!$1:$5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C67" i="4" l="1"/>
  <c r="C78" i="4" s="1"/>
  <c r="B54" i="4"/>
  <c r="C77" i="4"/>
  <c r="B63" i="4"/>
  <c r="B16" i="4"/>
  <c r="B18" i="4"/>
  <c r="B24" i="4"/>
  <c r="B28" i="4"/>
  <c r="B36" i="4"/>
  <c r="B42" i="4"/>
  <c r="B45" i="4"/>
  <c r="B51" i="4"/>
  <c r="B60" i="4"/>
  <c r="B70" i="4"/>
  <c r="B77" i="4" s="1"/>
  <c r="B31" i="5"/>
  <c r="B25" i="5"/>
  <c r="B27" i="5"/>
  <c r="B26" i="5"/>
  <c r="B28" i="5"/>
  <c r="B24" i="5"/>
  <c r="B33" i="5"/>
  <c r="B30" i="5"/>
  <c r="B29" i="5"/>
  <c r="B32" i="5"/>
  <c r="B34" i="5"/>
  <c r="B67" i="4" l="1"/>
  <c r="B78" i="4" s="1"/>
  <c r="B79" i="4" s="1"/>
  <c r="B82" i="4" s="1"/>
</calcChain>
</file>

<file path=xl/sharedStrings.xml><?xml version="1.0" encoding="utf-8"?>
<sst xmlns="http://schemas.openxmlformats.org/spreadsheetml/2006/main" count="182" uniqueCount="171">
  <si>
    <t>University of Puerto Rico - Mayagüez Campus</t>
  </si>
  <si>
    <t>School of Engineering</t>
  </si>
  <si>
    <t>Department of Electrical and Computer Engineering</t>
  </si>
  <si>
    <t>Course</t>
  </si>
  <si>
    <t>Section</t>
  </si>
  <si>
    <t>Semester</t>
  </si>
  <si>
    <t>Date</t>
  </si>
  <si>
    <t>Name of Team</t>
  </si>
  <si>
    <t>Name of Evaluator</t>
  </si>
  <si>
    <t>Category</t>
  </si>
  <si>
    <t>Point Value [0..5]</t>
  </si>
  <si>
    <t>% Weight</t>
  </si>
  <si>
    <t>Comments</t>
  </si>
  <si>
    <t>Course Outcome</t>
  </si>
  <si>
    <t>Contains University, department, title, names, date and logo</t>
  </si>
  <si>
    <t>Gives a brief and effective high-level description of system</t>
  </si>
  <si>
    <t>Outcome 08</t>
  </si>
  <si>
    <t>Summarizes deliverables and products as related to objectives and specs</t>
  </si>
  <si>
    <t>Outcome 10</t>
  </si>
  <si>
    <t>Presents actual or potential customers/market</t>
  </si>
  <si>
    <t>Outcome 12</t>
  </si>
  <si>
    <t>Outcome 02</t>
  </si>
  <si>
    <t>Presents and analizes relevant and current literature related to all aspects of the project</t>
  </si>
  <si>
    <t>Outcome 11</t>
  </si>
  <si>
    <t>Presents the organization of the rest of the report</t>
  </si>
  <si>
    <t>Review course outcomes to accomodate for these evaluation criteria related to project planning and execution</t>
  </si>
  <si>
    <t>Outcome 05</t>
  </si>
  <si>
    <t>Outcome 09</t>
  </si>
  <si>
    <t>Analyzes the constraints and limitations of the system</t>
  </si>
  <si>
    <t>Outcome 13</t>
  </si>
  <si>
    <t>Outcome 01</t>
  </si>
  <si>
    <t>Outcome 06</t>
  </si>
  <si>
    <t>Presents the organization of the team and any adjustments needed during the project</t>
  </si>
  <si>
    <t>Outcome 04</t>
  </si>
  <si>
    <t>Describes and justifies changes in schedule</t>
  </si>
  <si>
    <t>Describes contingency measures for changes in schedule</t>
  </si>
  <si>
    <t>Presents system users both current and potential</t>
  </si>
  <si>
    <t>Identifies competitors and how the system compares with competition</t>
  </si>
  <si>
    <t>Presents the technical results of the project</t>
  </si>
  <si>
    <t>Presents and analyzes the ethical aspects of the project</t>
  </si>
  <si>
    <t>Outcome 07</t>
  </si>
  <si>
    <t>Presents and analyzes the legal aspects of the project</t>
  </si>
  <si>
    <t>Presents and analyzes the environmental impact of the project</t>
  </si>
  <si>
    <t>Presents and analyzes the social aspects of the project</t>
  </si>
  <si>
    <t>Presents conclusions of project as related to methods and approach</t>
  </si>
  <si>
    <t>Presents conclusions of project as related to technical, economic, market, ethical, legal, environmental and social aspects</t>
  </si>
  <si>
    <t>Describes future work as related to system developed</t>
  </si>
  <si>
    <t>Describes future work as related to system improvement and potential market</t>
  </si>
  <si>
    <t>Bibliographic References</t>
  </si>
  <si>
    <t>Uses biblographic references in the report body</t>
  </si>
  <si>
    <t>Lists the bibliographic references in a section of the report</t>
  </si>
  <si>
    <t>Appendices</t>
  </si>
  <si>
    <t>Includes a list of symbols and glosary as needed</t>
  </si>
  <si>
    <t>Included appendices for additional information not suitable for the body of the report, for example user manuals, installation instructions, readme files, etc.</t>
  </si>
  <si>
    <t>Subtotal</t>
  </si>
  <si>
    <t>Overall Document form and style</t>
  </si>
  <si>
    <t>Final report has a professional style and presentation</t>
  </si>
  <si>
    <t>Document is well organized and includes a table of contents, list of figures, list of tables</t>
  </si>
  <si>
    <t>Documents uses correct grammar and composition</t>
  </si>
  <si>
    <t>Uses adequate language and vocabulary variety</t>
  </si>
  <si>
    <t>Uses argumentation or bibliographic references to support statements</t>
  </si>
  <si>
    <t>Document is clear and concise</t>
  </si>
  <si>
    <t>Total</t>
  </si>
  <si>
    <t>Point value scale</t>
  </si>
  <si>
    <t>Course Outcomes</t>
  </si>
  <si>
    <t>Identify a problem or opportunity for a computer engineering solution or innovation and define the technical specifications with the user/client.</t>
  </si>
  <si>
    <t>Average of Point Value [0..5]</t>
  </si>
  <si>
    <t>Analize and discuss the problem as well as previous or related work</t>
  </si>
  <si>
    <t>Write a project proposal to solve a computer engineering problem specifying the solution, the work breakdown structure, budget and realistic constraints.</t>
  </si>
  <si>
    <t>Organize the teamwork and define individual tasks and responsibilities</t>
  </si>
  <si>
    <t>Design implement and test a system to solve the desired needs, identify and design the components within realistic constraints and using engineering standards</t>
  </si>
  <si>
    <t>Design a test plan for the system</t>
  </si>
  <si>
    <t>Evaluate the ethical, legal, environmental, social, health and safety and other impacts of the system and propose the mitigation, or compensation measures when necessary</t>
  </si>
  <si>
    <t xml:space="preserve">Write effective documentation using engineering standards, present the results and make demonstrations of system functionality </t>
  </si>
  <si>
    <t>Use modern computer engineering tools for analysis of the problem, computer aided design, debugging, implementation and testing of the system.</t>
  </si>
  <si>
    <t xml:space="preserve">Assess the final economical, environmental, legal and other aspects of the project in a post-mortem review </t>
  </si>
  <si>
    <t>Make project decisions based on current literature and state-of-the-art tools available on campus, or provided by client/user when applicable</t>
  </si>
  <si>
    <t>Assess Intellectual Property potential of the project and its implications in such issues as licensing, and marketing among others</t>
  </si>
  <si>
    <t>Incorporate engineering standards and multiple realistic constraints</t>
  </si>
  <si>
    <t>(blank)</t>
  </si>
  <si>
    <t>Grand Total</t>
  </si>
  <si>
    <t>Contribution to Program Outcomes Assessment</t>
  </si>
  <si>
    <t>Program Outcome</t>
  </si>
  <si>
    <t>Average Points [0..5]</t>
  </si>
  <si>
    <t>Program Outcomes</t>
  </si>
  <si>
    <t>Outcome (a)</t>
  </si>
  <si>
    <t>(a)</t>
  </si>
  <si>
    <t>an ability to apply knowledge of mathematics, science, and engineering</t>
  </si>
  <si>
    <t>Outcome (b)</t>
  </si>
  <si>
    <t>(b)</t>
  </si>
  <si>
    <t>an ability to design and conduct experiments, as well as to analyze and interpret data</t>
  </si>
  <si>
    <t>Outcome (c)</t>
  </si>
  <si>
    <t>(c)</t>
  </si>
  <si>
    <t>an ability to design a system, component, or process to meet desired needs within realistic constraints such as economic, environmental, social, political, ethical, health and safety, manufacturability, and sustainability</t>
  </si>
  <si>
    <t>Outcome (d)</t>
  </si>
  <si>
    <t>(d)</t>
  </si>
  <si>
    <t>an ability to function on multi-disciplinary teams</t>
  </si>
  <si>
    <t>Outcome (e)</t>
  </si>
  <si>
    <t>(e)</t>
  </si>
  <si>
    <t>an ability to identify, formulate, and solve engineering problems</t>
  </si>
  <si>
    <t>Outcome (f)</t>
  </si>
  <si>
    <t>(f)</t>
  </si>
  <si>
    <t>an understanding of professional and ethical responsibility</t>
  </si>
  <si>
    <t>Outcome (g)</t>
  </si>
  <si>
    <t>(g)</t>
  </si>
  <si>
    <t>an ability to communicate effectively</t>
  </si>
  <si>
    <t>Outcome (h)</t>
  </si>
  <si>
    <t>(h)</t>
  </si>
  <si>
    <t>the broad education necessary to understand the impact of engineering solutions in a global, economic, environmental, and societal context</t>
  </si>
  <si>
    <t>Outcome (i)</t>
  </si>
  <si>
    <t>(i)</t>
  </si>
  <si>
    <t>a recognition of the need for, and an ability to engage in life-long learning</t>
  </si>
  <si>
    <t>Outcome (j)</t>
  </si>
  <si>
    <t>(j)</t>
  </si>
  <si>
    <t>a knowledge of contemporary issues</t>
  </si>
  <si>
    <t>Outcome (k)</t>
  </si>
  <si>
    <t>(k)</t>
  </si>
  <si>
    <t>an ability to use the techniques, skills, and modern engineering tools necessary for engineering practice</t>
  </si>
  <si>
    <t>The numbers here show only what the team described in the final report. They were succesful in organizing their teamwork but have serious</t>
  </si>
  <si>
    <t>problems communicating. Either they read the guidelines very lightly, or have problems with reading comprehension.</t>
  </si>
  <si>
    <t>They demonstrated the system working properly in the final demonstration session in which I used and tested the system but they failed to</t>
  </si>
  <si>
    <t>describe these achievements in the final report. The information in the report is misplaced. We need to put more emphasis</t>
  </si>
  <si>
    <t>on the workshop on report writing and also monitor other courses where students have to write reports.</t>
  </si>
  <si>
    <t>In my experience with this course it seems that this group is an outlier and I had never seen a team with such communication problems.</t>
  </si>
  <si>
    <t>Final Report Evaluation</t>
  </si>
  <si>
    <t>Summarizes budget analysis with final expenditure</t>
  </si>
  <si>
    <t>Presents an account of the activities in the project</t>
  </si>
  <si>
    <t>Compares and justifies actual expenditure vs. Budget</t>
  </si>
  <si>
    <t>Project Title</t>
  </si>
  <si>
    <t>Yes</t>
  </si>
  <si>
    <t>No</t>
  </si>
  <si>
    <t>Answer for Prototype</t>
  </si>
  <si>
    <t>Total over 100</t>
  </si>
  <si>
    <t>Total over 5</t>
  </si>
  <si>
    <t>Prototype is fully functional according to Detailed Technical Specs (Choose Yes or No)</t>
  </si>
  <si>
    <t>Project Final Report Evaluation (when prototype not functional - previous answer is No - subtracts 75 from document grade)</t>
  </si>
  <si>
    <t>Reviews problem description and project objectives with updates with respect to the proposal, when necessary</t>
  </si>
  <si>
    <t>Describes the Design Criteria used in the project, and how they were applied</t>
  </si>
  <si>
    <r>
      <t xml:space="preserve">Describes all the system specifications </t>
    </r>
    <r>
      <rPr>
        <sz val="12"/>
        <color rgb="FFFF0000"/>
        <rFont val="Times New Roman"/>
        <family val="1"/>
      </rPr>
      <t>(Full system specs should go  in an appendix)</t>
    </r>
  </si>
  <si>
    <r>
      <t xml:space="preserve">Analyzes alternatives using the design criteria to fulfill the specifications </t>
    </r>
    <r>
      <rPr>
        <sz val="12"/>
        <color rgb="FFFF0000"/>
        <rFont val="Times New Roman"/>
        <family val="1"/>
      </rPr>
      <t>(Detailed comparison tables should be in an appendix)</t>
    </r>
  </si>
  <si>
    <r>
      <t xml:space="preserve">Analyzes the constraints, limitations and difficulties during the design, implementation and integration of the system, how they were solved, and how they affected system specs </t>
    </r>
    <r>
      <rPr>
        <sz val="12"/>
        <color rgb="FFFF0000"/>
        <rFont val="Times New Roman"/>
        <family val="1"/>
      </rPr>
      <t>(All changes should be documented in an appendix. Change request forms should be included in an appendix)</t>
    </r>
  </si>
  <si>
    <t>Analyzes the minimum/recommended requirements of HW and/or SW for the system to run properly (Full details may go in an appendix if necessary)</t>
  </si>
  <si>
    <r>
      <t xml:space="preserve">Describes how the specs of the system were tested and validated </t>
    </r>
    <r>
      <rPr>
        <sz val="12"/>
        <color rgb="FFFF0000"/>
        <rFont val="Times New Roman"/>
        <family val="1"/>
      </rPr>
      <t>(The testing plan, and test results should go in an appendix)</t>
    </r>
  </si>
  <si>
    <r>
      <t xml:space="preserve">Describes and analizes actual expenditure </t>
    </r>
    <r>
      <rPr>
        <sz val="12"/>
        <color rgb="FFFF0000"/>
        <rFont val="Times New Roman"/>
        <family val="1"/>
      </rPr>
      <t>(Detailed calculations should be in an appendix)</t>
    </r>
  </si>
  <si>
    <r>
      <t xml:space="preserve">Included sufficient appendices for detailed technical information and documentation </t>
    </r>
    <r>
      <rPr>
        <sz val="12"/>
        <color rgb="FFFF0000"/>
        <rFont val="Times New Roman"/>
        <family val="1"/>
      </rPr>
      <t>(See the list below for the minimum compulsory appendices)</t>
    </r>
  </si>
  <si>
    <r>
      <t xml:space="preserve">Describes the design/implementation/testing process and tools and how they were used </t>
    </r>
    <r>
      <rPr>
        <sz val="12"/>
        <color rgb="FFFF0000"/>
        <rFont val="Times New Roman"/>
        <family val="1"/>
      </rPr>
      <t>(Detailed calculations, simulation results - when used -, schematics and other documentation diagrams should be in the appendix)</t>
    </r>
  </si>
  <si>
    <t>List of minimum required appendices</t>
  </si>
  <si>
    <t>Title Page (1 page, no page number)</t>
  </si>
  <si>
    <t>Executive summary (1 page, no page number)</t>
  </si>
  <si>
    <t>1. Introduction</t>
  </si>
  <si>
    <t>2. Design Criteria and Specifications</t>
  </si>
  <si>
    <t>3. Methods and approach to the solution</t>
  </si>
  <si>
    <t>4. Market Overview</t>
  </si>
  <si>
    <t>5. Results and Discussion</t>
  </si>
  <si>
    <t>6. Budget Analysis</t>
  </si>
  <si>
    <t>7. Conclusions and Future Work</t>
  </si>
  <si>
    <t>Main Body of the Report (15 pages maximum, pages must be numbered. Use section numbers as indicated)</t>
  </si>
  <si>
    <t>End of main body of the report (No more than 15 pages up to here)</t>
  </si>
  <si>
    <t>A. Detailed System Specifications</t>
  </si>
  <si>
    <t>B. Analysis of Alternatives</t>
  </si>
  <si>
    <t>C. Design calculations and simulation</t>
  </si>
  <si>
    <t>D. Hardware schematics, software documentation and other diagrams</t>
  </si>
  <si>
    <t>E. Changes and change request forms</t>
  </si>
  <si>
    <t>F. Testing Plan and results</t>
  </si>
  <si>
    <t>G. Detailed budget and expenditure calculations</t>
  </si>
  <si>
    <t>Concise and clear</t>
  </si>
  <si>
    <t>Wordy but complete</t>
  </si>
  <si>
    <t>Incomplete or fragmentary</t>
  </si>
  <si>
    <t>Superficial</t>
  </si>
  <si>
    <t>Very vague</t>
  </si>
  <si>
    <t>Information missing altogether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</si>
</sst>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8"/>
      <name val="Arial"/>
    </font>
    <font>
      <b/>
      <sz val="16"/>
      <color indexed="58"/>
      <name val="Times New Roman"/>
      <family val="1"/>
    </font>
    <font>
      <b/>
      <sz val="14"/>
      <color indexed="5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Down"/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6" fillId="2" borderId="0" xfId="0" applyFont="1" applyFill="1" applyAlignment="1">
      <alignment wrapText="1"/>
    </xf>
    <xf numFmtId="0" fontId="7" fillId="0" borderId="1" xfId="0" applyFont="1" applyBorder="1" applyAlignment="1">
      <alignment horizontal="left" indent="1"/>
    </xf>
    <xf numFmtId="0" fontId="8" fillId="0" borderId="1" xfId="0" applyFont="1" applyBorder="1"/>
    <xf numFmtId="9" fontId="8" fillId="0" borderId="1" xfId="0" applyNumberFormat="1" applyFont="1" applyBorder="1"/>
    <xf numFmtId="0" fontId="5" fillId="3" borderId="1" xfId="0" applyFont="1" applyFill="1" applyBorder="1" applyAlignment="1">
      <alignment horizontal="left" indent="1"/>
    </xf>
    <xf numFmtId="0" fontId="9" fillId="0" borderId="1" xfId="0" applyFont="1" applyBorder="1" applyAlignment="1">
      <alignment horizontal="left" indent="2"/>
    </xf>
    <xf numFmtId="0" fontId="0" fillId="0" borderId="1" xfId="0" applyBorder="1"/>
    <xf numFmtId="0" fontId="7" fillId="0" borderId="1" xfId="0" applyFont="1" applyBorder="1" applyAlignment="1">
      <alignment horizontal="left" wrapText="1" indent="1"/>
    </xf>
    <xf numFmtId="0" fontId="10" fillId="0" borderId="1" xfId="0" applyFont="1" applyBorder="1" applyAlignment="1">
      <alignment horizontal="left" wrapText="1" indent="2"/>
    </xf>
    <xf numFmtId="0" fontId="7" fillId="0" borderId="1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left" wrapText="1" indent="2"/>
    </xf>
    <xf numFmtId="0" fontId="8" fillId="0" borderId="0" xfId="0" applyFont="1"/>
    <xf numFmtId="9" fontId="1" fillId="0" borderId="1" xfId="0" applyNumberFormat="1" applyFont="1" applyBorder="1"/>
    <xf numFmtId="0" fontId="11" fillId="0" borderId="1" xfId="0" applyFont="1" applyFill="1" applyBorder="1" applyAlignment="1">
      <alignment horizontal="left"/>
    </xf>
    <xf numFmtId="0" fontId="1" fillId="0" borderId="0" xfId="0" applyFont="1"/>
    <xf numFmtId="0" fontId="6" fillId="2" borderId="1" xfId="0" applyFont="1" applyFill="1" applyBorder="1" applyAlignment="1">
      <alignment wrapText="1"/>
    </xf>
    <xf numFmtId="2" fontId="5" fillId="0" borderId="1" xfId="0" applyNumberFormat="1" applyFont="1" applyBorder="1" applyAlignment="1">
      <alignment horizontal="right"/>
    </xf>
    <xf numFmtId="9" fontId="5" fillId="0" borderId="1" xfId="0" applyNumberFormat="1" applyFont="1" applyBorder="1" applyAlignment="1">
      <alignment horizontal="left" indent="1"/>
    </xf>
    <xf numFmtId="0" fontId="0" fillId="0" borderId="1" xfId="0" applyFill="1" applyBorder="1"/>
    <xf numFmtId="0" fontId="8" fillId="3" borderId="0" xfId="0" applyFont="1" applyFill="1"/>
    <xf numFmtId="0" fontId="5" fillId="0" borderId="2" xfId="0" applyFont="1" applyBorder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0" fillId="0" borderId="1" xfId="0" pivotButton="1" applyBorder="1"/>
    <xf numFmtId="0" fontId="0" fillId="0" borderId="3" xfId="0" applyBorder="1"/>
    <xf numFmtId="0" fontId="0" fillId="0" borderId="2" xfId="0" applyBorder="1"/>
    <xf numFmtId="0" fontId="0" fillId="0" borderId="2" xfId="0" applyNumberFormat="1" applyBorder="1"/>
    <xf numFmtId="0" fontId="0" fillId="0" borderId="4" xfId="0" applyBorder="1"/>
    <xf numFmtId="2" fontId="0" fillId="0" borderId="4" xfId="0" applyNumberFormat="1" applyBorder="1"/>
    <xf numFmtId="0" fontId="5" fillId="0" borderId="4" xfId="0" applyFont="1" applyFill="1" applyBorder="1" applyAlignment="1">
      <alignment vertical="top"/>
    </xf>
    <xf numFmtId="0" fontId="0" fillId="0" borderId="5" xfId="0" applyBorder="1"/>
    <xf numFmtId="2" fontId="0" fillId="0" borderId="5" xfId="0" applyNumberFormat="1" applyBorder="1"/>
    <xf numFmtId="0" fontId="0" fillId="0" borderId="6" xfId="0" applyBorder="1"/>
    <xf numFmtId="0" fontId="0" fillId="0" borderId="7" xfId="0" applyNumberFormat="1" applyBorder="1"/>
    <xf numFmtId="0" fontId="0" fillId="0" borderId="8" xfId="0" applyBorder="1"/>
    <xf numFmtId="0" fontId="0" fillId="0" borderId="9" xfId="0" applyNumberFormat="1" applyBorder="1"/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0" borderId="1" xfId="0" applyNumberFormat="1" applyBorder="1"/>
    <xf numFmtId="0" fontId="0" fillId="0" borderId="0" xfId="0" applyBorder="1"/>
    <xf numFmtId="0" fontId="5" fillId="0" borderId="1" xfId="0" applyFont="1" applyBorder="1" applyAlignment="1">
      <alignment horizontal="right" vertical="top"/>
    </xf>
    <xf numFmtId="2" fontId="8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9" fontId="5" fillId="0" borderId="1" xfId="0" applyNumberFormat="1" applyFont="1" applyBorder="1"/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Border="1"/>
    <xf numFmtId="10" fontId="0" fillId="0" borderId="10" xfId="0" applyNumberFormat="1" applyBorder="1"/>
    <xf numFmtId="0" fontId="11" fillId="0" borderId="11" xfId="0" applyFont="1" applyBorder="1"/>
    <xf numFmtId="0" fontId="0" fillId="0" borderId="11" xfId="0" applyBorder="1"/>
    <xf numFmtId="10" fontId="5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11" fillId="0" borderId="0" xfId="0" applyFont="1"/>
    <xf numFmtId="0" fontId="11" fillId="0" borderId="16" xfId="0" applyFont="1" applyBorder="1"/>
    <xf numFmtId="0" fontId="11" fillId="0" borderId="17" xfId="0" applyFont="1" applyBorder="1"/>
    <xf numFmtId="0" fontId="16" fillId="0" borderId="18" xfId="0" applyFont="1" applyBorder="1" applyAlignment="1">
      <alignment wrapText="1"/>
    </xf>
    <xf numFmtId="0" fontId="10" fillId="0" borderId="1" xfId="0" applyFont="1" applyBorder="1" applyAlignment="1">
      <alignment horizontal="left" wrapText="1" indent="3"/>
    </xf>
    <xf numFmtId="0" fontId="10" fillId="0" borderId="1" xfId="0" applyFont="1" applyFill="1" applyBorder="1" applyAlignment="1">
      <alignment horizontal="left" wrapText="1" indent="3"/>
    </xf>
    <xf numFmtId="0" fontId="0" fillId="0" borderId="1" xfId="0" applyBorder="1" applyAlignment="1">
      <alignment horizontal="left" indent="1"/>
    </xf>
    <xf numFmtId="0" fontId="11" fillId="0" borderId="1" xfId="0" applyFont="1" applyBorder="1" applyAlignment="1"/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1" fillId="0" borderId="12" xfId="0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0" borderId="13" xfId="0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49" fontId="11" fillId="0" borderId="12" xfId="0" applyNumberFormat="1" applyFont="1" applyBorder="1" applyAlignment="1" applyProtection="1">
      <protection locked="0"/>
    </xf>
    <xf numFmtId="14" fontId="11" fillId="0" borderId="12" xfId="0" applyNumberFormat="1" applyFont="1" applyBorder="1" applyAlignme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6"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3800475</xdr:colOff>
      <xdr:row>0</xdr:row>
      <xdr:rowOff>57150</xdr:rowOff>
    </xdr:from>
    <xdr:to>
      <xdr:col>4</xdr:col>
      <xdr:colOff>619125</xdr:colOff>
      <xdr:row>4</xdr:row>
      <xdr:rowOff>76200</xdr:rowOff>
    </xdr:to>
    <xdr:pic>
      <xdr:nvPicPr>
        <xdr:cNvPr id="1067" name="Picture 1" descr="RU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7150"/>
          <a:ext cx="10001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Fernando/My%20Documents/UPRM/Courses/ICOM5047/Projects/2006-2/Project%20Evaluations/A-Sched%20Project%20Evaluation%20and%20Outcome%20Assessment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o Vega" refreshedDate="39222.810538888887" createdVersion="1" refreshedVersion="2" recordCount="59" upgradeOnRefresh="1">
  <cacheSource type="worksheet">
    <worksheetSource ref="A15:E74" sheet="Final Report Evaluation" r:id="rId2"/>
  </cacheSource>
  <cacheFields count="5">
    <cacheField name="Category" numFmtId="0">
      <sharedItems containsBlank="1"/>
    </cacheField>
    <cacheField name="Point Value [0..5]" numFmtId="0">
      <sharedItems containsBlank="1" containsMixedTypes="1" containsNumber="1" minValue="0" maxValue="5" count="15">
        <n v="5"/>
        <n v="4.25"/>
        <n v="2"/>
        <n v="3.3333333333333335"/>
        <n v="3"/>
        <n v="3.1666666666666665"/>
        <n v="4"/>
        <n v="0"/>
        <n v="3.5"/>
        <n v="2.6"/>
        <n v="1.5"/>
        <n v="4.5"/>
        <m/>
        <n v="2.1366666666666667"/>
        <s v="Point Value [0..5]"/>
      </sharedItems>
    </cacheField>
    <cacheField name="% Weight" numFmtId="0">
      <sharedItems containsBlank="1" containsMixedTypes="1" containsNumber="1" minValue="0.01" maxValue="0.95" count="8">
        <n v="0.01"/>
        <m/>
        <n v="0.1"/>
        <n v="0.05"/>
        <n v="0.15"/>
        <n v="0.02"/>
        <n v="0.95"/>
        <s v="% Weight"/>
      </sharedItems>
    </cacheField>
    <cacheField name="Comments" numFmtId="0">
      <sharedItems containsBlank="1" count="14">
        <m/>
        <s v="Only briefly in the executive summary but not in the introduction"/>
        <s v="It refers to two product competitors only"/>
        <s v="Totally misplaced in the report. They were in the methods section."/>
        <s v="Only in the legal aspects"/>
        <s v="Only briefly in the executive summary and the results and discussion section"/>
        <s v="In the design criteria section"/>
        <s v="Brief account of legal aspect in the design criteria section"/>
        <s v="In the results and discussion section"/>
        <s v="Only refers to the administration module"/>
        <s v="Do not present future work other than the administration module but do not identify other uses that could increase marketability"/>
        <s v="Only lists three references and the format for the final report of previous team is not adequate."/>
        <s v="Comments"/>
        <s v="Has a lot of misplaced information. Looks like guidelines were not read carefully enough."/>
      </sharedItems>
    </cacheField>
    <cacheField name="Course Outcome" numFmtId="0">
      <sharedItems containsBlank="1" count="14">
        <m/>
        <s v="Outcome 08"/>
        <s v="Outcome 10"/>
        <s v="Outcome 12"/>
        <s v="Outcome 02"/>
        <s v="Outcome 11"/>
        <s v="Outcome 05"/>
        <s v="Outcome 09"/>
        <s v="Outcome 13"/>
        <s v="Outcome 01"/>
        <s v="Outcome 06"/>
        <s v="Outcome 04"/>
        <s v="Outcome 07"/>
        <s v="Course Outcom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s v="Title Page"/>
    <x v="0"/>
    <x v="0"/>
    <x v="0"/>
    <x v="0"/>
  </r>
  <r>
    <s v="Contains University, department, title, names, date and logo"/>
    <x v="0"/>
    <x v="1"/>
    <x v="0"/>
    <x v="0"/>
  </r>
  <r>
    <s v="Executive summary"/>
    <x v="1"/>
    <x v="2"/>
    <x v="0"/>
    <x v="0"/>
  </r>
  <r>
    <s v="Gives a brief and effective high-level description of system"/>
    <x v="0"/>
    <x v="1"/>
    <x v="0"/>
    <x v="1"/>
  </r>
  <r>
    <s v="Summarizes deliverables and products as related to objectives and specs"/>
    <x v="0"/>
    <x v="1"/>
    <x v="0"/>
    <x v="1"/>
  </r>
  <r>
    <s v="Summarizes budget analysis with final spenditure"/>
    <x v="0"/>
    <x v="1"/>
    <x v="0"/>
    <x v="2"/>
  </r>
  <r>
    <s v="Presents actual or potential customers/market"/>
    <x v="2"/>
    <x v="1"/>
    <x v="0"/>
    <x v="3"/>
  </r>
  <r>
    <s v="Introduction"/>
    <x v="3"/>
    <x v="3"/>
    <x v="0"/>
    <x v="0"/>
  </r>
  <r>
    <s v="Reviews problem description and project objectives"/>
    <x v="4"/>
    <x v="1"/>
    <x v="1"/>
    <x v="4"/>
  </r>
  <r>
    <s v="Presents and analizes relevant and current literature related to all aspects of the project"/>
    <x v="2"/>
    <x v="1"/>
    <x v="2"/>
    <x v="5"/>
  </r>
  <r>
    <s v="Presents the organization of the rest of the report"/>
    <x v="0"/>
    <x v="1"/>
    <x v="0"/>
    <x v="1"/>
  </r>
  <r>
    <s v="Design Criteria and Specifications"/>
    <x v="5"/>
    <x v="4"/>
    <x v="0"/>
    <x v="0"/>
  </r>
  <r>
    <s v="Describes all the system specifications"/>
    <x v="6"/>
    <x v="1"/>
    <x v="3"/>
    <x v="1"/>
  </r>
  <r>
    <s v="Describes the Design Criteria"/>
    <x v="6"/>
    <x v="1"/>
    <x v="3"/>
    <x v="6"/>
  </r>
  <r>
    <s v="Describes the design/implementation/testing tools and how they were used"/>
    <x v="4"/>
    <x v="1"/>
    <x v="4"/>
    <x v="7"/>
  </r>
  <r>
    <s v="Analyzes the constraints and limitations of the system"/>
    <x v="6"/>
    <x v="1"/>
    <x v="0"/>
    <x v="8"/>
  </r>
  <r>
    <s v="Analyzes the constraints and limitations during the design and implementation of the system and how they affected system specs"/>
    <x v="6"/>
    <x v="1"/>
    <x v="0"/>
    <x v="8"/>
  </r>
  <r>
    <s v="Analyzes the minimum/recommended requirements of HW and SW for the system to run properly"/>
    <x v="7"/>
    <x v="1"/>
    <x v="0"/>
    <x v="6"/>
  </r>
  <r>
    <s v="Methods and approach to the solution"/>
    <x v="2"/>
    <x v="4"/>
    <x v="0"/>
    <x v="0"/>
  </r>
  <r>
    <s v="Presents and account of the activities in the project"/>
    <x v="7"/>
    <x v="1"/>
    <x v="0"/>
    <x v="9"/>
  </r>
  <r>
    <s v="Describes how the specs of the system were tested and validated"/>
    <x v="2"/>
    <x v="1"/>
    <x v="0"/>
    <x v="10"/>
  </r>
  <r>
    <s v="Presents the organization of the team and any adjustments needed during the project"/>
    <x v="7"/>
    <x v="1"/>
    <x v="0"/>
    <x v="11"/>
  </r>
  <r>
    <s v="Describes and justifies changes in schedule"/>
    <x v="6"/>
    <x v="1"/>
    <x v="5"/>
    <x v="9"/>
  </r>
  <r>
    <s v="Describes contingency measures for changes in schedule"/>
    <x v="6"/>
    <x v="1"/>
    <x v="5"/>
    <x v="9"/>
  </r>
  <r>
    <s v="Market Overview"/>
    <x v="8"/>
    <x v="3"/>
    <x v="0"/>
    <x v="0"/>
  </r>
  <r>
    <s v="Presents system users both current and potential"/>
    <x v="6"/>
    <x v="1"/>
    <x v="0"/>
    <x v="3"/>
  </r>
  <r>
    <s v="Identifies competitors and how the system compares with competition"/>
    <x v="4"/>
    <x v="1"/>
    <x v="0"/>
    <x v="3"/>
  </r>
  <r>
    <s v="Results and Discussion"/>
    <x v="9"/>
    <x v="2"/>
    <x v="0"/>
    <x v="0"/>
  </r>
  <r>
    <s v="Presents the technical results of the project"/>
    <x v="7"/>
    <x v="1"/>
    <x v="0"/>
    <x v="1"/>
  </r>
  <r>
    <s v="Presents and analyzes the ethical aspects of the project"/>
    <x v="6"/>
    <x v="1"/>
    <x v="6"/>
    <x v="12"/>
  </r>
  <r>
    <s v="Presents and analyzes the legal aspects of the project"/>
    <x v="2"/>
    <x v="1"/>
    <x v="7"/>
    <x v="12"/>
  </r>
  <r>
    <s v="Presents and analyzes the environmental impact of the project"/>
    <x v="4"/>
    <x v="1"/>
    <x v="7"/>
    <x v="12"/>
  </r>
  <r>
    <s v="Presents and analyzes the social aspects of the project"/>
    <x v="6"/>
    <x v="1"/>
    <x v="6"/>
    <x v="12"/>
  </r>
  <r>
    <s v="Budget Analysis"/>
    <x v="6"/>
    <x v="4"/>
    <x v="0"/>
    <x v="0"/>
  </r>
  <r>
    <s v="Describes and analizes actual spenditure"/>
    <x v="6"/>
    <x v="1"/>
    <x v="8"/>
    <x v="2"/>
  </r>
  <r>
    <s v="Compares and justifies actual spenditure vs. Budget"/>
    <x v="6"/>
    <x v="1"/>
    <x v="8"/>
    <x v="2"/>
  </r>
  <r>
    <s v="Conclusions and Future Work"/>
    <x v="10"/>
    <x v="2"/>
    <x v="0"/>
    <x v="0"/>
  </r>
  <r>
    <s v="Presents conclusions of project as related to methods and approach"/>
    <x v="4"/>
    <x v="1"/>
    <x v="0"/>
    <x v="9"/>
  </r>
  <r>
    <s v="Presents conclusions of project as related to technical, economic, market, ethical, legal, environmental and social aspects"/>
    <x v="7"/>
    <x v="1"/>
    <x v="0"/>
    <x v="9"/>
  </r>
  <r>
    <s v="Future work"/>
    <x v="4"/>
    <x v="3"/>
    <x v="0"/>
    <x v="0"/>
  </r>
  <r>
    <s v="Describes future work as related to system developed"/>
    <x v="6"/>
    <x v="1"/>
    <x v="9"/>
    <x v="1"/>
  </r>
  <r>
    <s v="Describes future work as related to system improvement and potential market"/>
    <x v="2"/>
    <x v="1"/>
    <x v="10"/>
    <x v="3"/>
  </r>
  <r>
    <s v="Bibliographic References"/>
    <x v="10"/>
    <x v="5"/>
    <x v="0"/>
    <x v="0"/>
  </r>
  <r>
    <s v="Uses biblographic references in the report body"/>
    <x v="7"/>
    <x v="1"/>
    <x v="0"/>
    <x v="12"/>
  </r>
  <r>
    <s v="Lists the bibliographic references in a section of the report"/>
    <x v="4"/>
    <x v="1"/>
    <x v="11"/>
    <x v="12"/>
  </r>
  <r>
    <s v="Appendices"/>
    <x v="11"/>
    <x v="5"/>
    <x v="0"/>
    <x v="0"/>
  </r>
  <r>
    <s v="Includes a list of symbols and glosary as needed"/>
    <x v="12"/>
    <x v="1"/>
    <x v="0"/>
    <x v="1"/>
  </r>
  <r>
    <s v="Included sufficient appendices for detailed technical information and documentation"/>
    <x v="0"/>
    <x v="1"/>
    <x v="0"/>
    <x v="9"/>
  </r>
  <r>
    <s v="Included appendices for additional information not suitable for the body of the report, for example user manuals, installation instructions, readme files, etc."/>
    <x v="6"/>
    <x v="1"/>
    <x v="0"/>
    <x v="1"/>
  </r>
  <r>
    <s v="Subtotal"/>
    <x v="13"/>
    <x v="6"/>
    <x v="0"/>
    <x v="0"/>
  </r>
  <r>
    <m/>
    <x v="12"/>
    <x v="1"/>
    <x v="0"/>
    <x v="0"/>
  </r>
  <r>
    <s v="Category"/>
    <x v="14"/>
    <x v="7"/>
    <x v="12"/>
    <x v="13"/>
  </r>
  <r>
    <s v="Overall Document form and style"/>
    <x v="4"/>
    <x v="3"/>
    <x v="0"/>
    <x v="0"/>
  </r>
  <r>
    <s v="Final report has a professional style and presentation"/>
    <x v="4"/>
    <x v="1"/>
    <x v="0"/>
    <x v="1"/>
  </r>
  <r>
    <s v="Document is well organized and includes a table of contents, list of figures, list of tables"/>
    <x v="4"/>
    <x v="1"/>
    <x v="13"/>
    <x v="1"/>
  </r>
  <r>
    <s v="Documents uses correct grammar and composition"/>
    <x v="4"/>
    <x v="1"/>
    <x v="0"/>
    <x v="1"/>
  </r>
  <r>
    <s v="Uses adequate language and vocabulary variety"/>
    <x v="4"/>
    <x v="1"/>
    <x v="0"/>
    <x v="1"/>
  </r>
  <r>
    <s v="Uses argumentation or bibliographic references to support statements"/>
    <x v="4"/>
    <x v="1"/>
    <x v="0"/>
    <x v="1"/>
  </r>
  <r>
    <s v="Document is clear and concise"/>
    <x v="4"/>
    <x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B19" firstHeaderRow="2" firstDataRow="2" firstDataCol="1"/>
  <pivotFields count="5"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5">
        <item x="13"/>
        <item x="9"/>
        <item x="4"/>
        <item x="11"/>
        <item x="6"/>
        <item x="10"/>
        <item x="12"/>
        <item x="1"/>
        <item x="7"/>
        <item x="2"/>
        <item x="5"/>
        <item x="3"/>
        <item x="8"/>
        <item x="0"/>
        <item t="default"/>
      </items>
    </pivotField>
  </pivotFields>
  <rowFields count="1">
    <field x="4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Average of Point Value [0..5]" fld="1" subtotal="average" baseField="0" baseItem="0"/>
  </dataFields>
  <formats count="6">
    <format dxfId="5">
      <pivotArea outline="0" fieldPosition="0">
        <references count="1">
          <reference field="4" count="13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">
      <pivotArea type="origin" dataOnly="0" labelOnly="1" outline="0" fieldPosition="0"/>
    </format>
    <format dxfId="3">
      <pivotArea field="4" type="button" dataOnly="0" labelOnly="1" outline="0" axis="axisRow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0">
      <pivotArea outline="0" fieldPosition="0">
        <references count="1">
          <reference field="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48" zoomScaleNormal="100" workbookViewId="0">
      <selection activeCell="B64" sqref="B64"/>
    </sheetView>
  </sheetViews>
  <sheetFormatPr defaultRowHeight="12.75" x14ac:dyDescent="0.2"/>
  <cols>
    <col min="1" max="1" width="61.85546875" customWidth="1"/>
    <col min="2" max="2" width="10.140625" customWidth="1"/>
    <col min="3" max="3" width="10" customWidth="1"/>
    <col min="4" max="4" width="62.7109375" style="26" customWidth="1"/>
    <col min="5" max="5" width="15.140625" customWidth="1"/>
  </cols>
  <sheetData>
    <row r="1" spans="1:5" ht="20.25" x14ac:dyDescent="0.3">
      <c r="A1" s="88" t="s">
        <v>0</v>
      </c>
      <c r="B1" s="88"/>
      <c r="C1" s="88"/>
      <c r="D1" s="88"/>
      <c r="E1" s="88"/>
    </row>
    <row r="2" spans="1:5" ht="20.25" x14ac:dyDescent="0.3">
      <c r="A2" s="88" t="s">
        <v>1</v>
      </c>
      <c r="B2" s="88"/>
      <c r="C2" s="88"/>
      <c r="D2" s="88"/>
      <c r="E2" s="88"/>
    </row>
    <row r="3" spans="1:5" ht="20.25" x14ac:dyDescent="0.3">
      <c r="A3" s="88" t="s">
        <v>2</v>
      </c>
      <c r="B3" s="88"/>
      <c r="C3" s="88"/>
      <c r="D3" s="88"/>
      <c r="E3" s="88"/>
    </row>
    <row r="5" spans="1:5" ht="18" x14ac:dyDescent="0.25">
      <c r="A5" s="89" t="s">
        <v>124</v>
      </c>
      <c r="B5" s="89"/>
      <c r="C5" s="89"/>
      <c r="D5" s="89"/>
      <c r="E5" s="89"/>
    </row>
    <row r="7" spans="1:5" x14ac:dyDescent="0.2">
      <c r="A7" s="1" t="s">
        <v>3</v>
      </c>
      <c r="B7" s="84"/>
      <c r="C7" s="85"/>
      <c r="D7" s="2"/>
      <c r="E7" s="3"/>
    </row>
    <row r="8" spans="1:5" x14ac:dyDescent="0.2">
      <c r="A8" s="1" t="s">
        <v>4</v>
      </c>
      <c r="B8" s="86"/>
      <c r="C8" s="83"/>
      <c r="D8" s="2"/>
      <c r="E8" s="3"/>
    </row>
    <row r="9" spans="1:5" x14ac:dyDescent="0.2">
      <c r="A9" s="1" t="s">
        <v>5</v>
      </c>
      <c r="B9" s="82"/>
      <c r="C9" s="83"/>
      <c r="D9" s="2"/>
      <c r="E9" s="3"/>
    </row>
    <row r="10" spans="1:5" x14ac:dyDescent="0.2">
      <c r="A10" s="1" t="s">
        <v>6</v>
      </c>
      <c r="B10" s="87"/>
      <c r="C10" s="83"/>
      <c r="D10" s="2"/>
      <c r="E10" s="3"/>
    </row>
    <row r="11" spans="1:5" x14ac:dyDescent="0.2">
      <c r="A11" s="1" t="s">
        <v>7</v>
      </c>
      <c r="B11" s="82"/>
      <c r="C11" s="83"/>
      <c r="D11" s="2"/>
      <c r="E11" s="3"/>
    </row>
    <row r="12" spans="1:5" x14ac:dyDescent="0.2">
      <c r="A12" s="1" t="s">
        <v>8</v>
      </c>
      <c r="B12" s="82"/>
      <c r="C12" s="83"/>
      <c r="D12" s="2"/>
      <c r="E12" s="3"/>
    </row>
    <row r="13" spans="1:5" x14ac:dyDescent="0.2">
      <c r="A13" s="1" t="s">
        <v>128</v>
      </c>
      <c r="B13" s="82"/>
      <c r="C13" s="83"/>
      <c r="D13" s="2"/>
      <c r="E13" s="3"/>
    </row>
    <row r="15" spans="1:5" ht="72" customHeight="1" x14ac:dyDescent="0.25">
      <c r="A15" s="4" t="s">
        <v>9</v>
      </c>
      <c r="B15" s="4" t="s">
        <v>10</v>
      </c>
      <c r="C15" s="4" t="s">
        <v>11</v>
      </c>
      <c r="D15" s="4" t="s">
        <v>12</v>
      </c>
      <c r="E15" s="4"/>
    </row>
    <row r="16" spans="1:5" ht="15.75" x14ac:dyDescent="0.25">
      <c r="A16" s="5" t="s">
        <v>147</v>
      </c>
      <c r="B16" s="6" t="e">
        <f>AVERAGE(B17)</f>
        <v>#DIV/0!</v>
      </c>
      <c r="C16" s="7">
        <v>0.01</v>
      </c>
      <c r="D16" s="76"/>
      <c r="E16" s="8"/>
    </row>
    <row r="17" spans="1:5" x14ac:dyDescent="0.2">
      <c r="A17" s="9" t="s">
        <v>14</v>
      </c>
      <c r="B17" s="73"/>
      <c r="C17" s="10"/>
      <c r="D17" s="70"/>
      <c r="E17" s="10"/>
    </row>
    <row r="18" spans="1:5" ht="15.75" x14ac:dyDescent="0.25">
      <c r="A18" s="11" t="s">
        <v>148</v>
      </c>
      <c r="B18" s="6" t="e">
        <f>AVERAGE(B19:B22)</f>
        <v>#DIV/0!</v>
      </c>
      <c r="C18" s="7">
        <v>0.1</v>
      </c>
      <c r="D18" s="76"/>
      <c r="E18" s="8"/>
    </row>
    <row r="19" spans="1:5" ht="15.75" x14ac:dyDescent="0.25">
      <c r="A19" s="12" t="s">
        <v>15</v>
      </c>
      <c r="B19" s="73"/>
      <c r="C19" s="10"/>
      <c r="D19" s="70"/>
      <c r="E19" s="10"/>
    </row>
    <row r="20" spans="1:5" ht="31.5" x14ac:dyDescent="0.25">
      <c r="A20" s="12" t="s">
        <v>17</v>
      </c>
      <c r="B20" s="73"/>
      <c r="C20" s="10"/>
      <c r="D20" s="70"/>
      <c r="E20" s="10"/>
    </row>
    <row r="21" spans="1:5" ht="15.75" x14ac:dyDescent="0.25">
      <c r="A21" s="12" t="s">
        <v>125</v>
      </c>
      <c r="B21" s="73"/>
      <c r="C21" s="10"/>
      <c r="D21" s="70"/>
      <c r="E21" s="10"/>
    </row>
    <row r="22" spans="1:5" ht="15.75" x14ac:dyDescent="0.25">
      <c r="A22" s="12" t="s">
        <v>19</v>
      </c>
      <c r="B22" s="73"/>
      <c r="C22" s="10"/>
      <c r="D22" s="70"/>
      <c r="E22" s="10"/>
    </row>
    <row r="23" spans="1:5" ht="33.75" customHeight="1" x14ac:dyDescent="0.2">
      <c r="A23" s="79" t="s">
        <v>156</v>
      </c>
      <c r="B23" s="80"/>
      <c r="C23" s="80"/>
      <c r="D23" s="80"/>
      <c r="E23" s="81"/>
    </row>
    <row r="24" spans="1:5" ht="15.75" x14ac:dyDescent="0.25">
      <c r="A24" s="13" t="s">
        <v>149</v>
      </c>
      <c r="B24" s="6" t="e">
        <f>AVERAGE(B25:B27)</f>
        <v>#DIV/0!</v>
      </c>
      <c r="C24" s="7">
        <v>0.05</v>
      </c>
      <c r="D24" s="76"/>
      <c r="E24" s="8"/>
    </row>
    <row r="25" spans="1:5" ht="31.5" x14ac:dyDescent="0.25">
      <c r="A25" s="65" t="s">
        <v>136</v>
      </c>
      <c r="B25" s="73"/>
      <c r="C25" s="10"/>
      <c r="D25" s="70"/>
      <c r="E25" s="10"/>
    </row>
    <row r="26" spans="1:5" ht="31.5" x14ac:dyDescent="0.25">
      <c r="A26" s="66" t="s">
        <v>22</v>
      </c>
      <c r="B26" s="73"/>
      <c r="C26" s="10"/>
      <c r="D26" s="70"/>
      <c r="E26" s="10"/>
    </row>
    <row r="27" spans="1:5" ht="15.75" x14ac:dyDescent="0.25">
      <c r="A27" s="66" t="s">
        <v>24</v>
      </c>
      <c r="B27" s="73"/>
      <c r="C27" s="10"/>
      <c r="D27" s="70"/>
      <c r="E27" s="10"/>
    </row>
    <row r="28" spans="1:5" ht="15.75" x14ac:dyDescent="0.25">
      <c r="A28" s="13" t="s">
        <v>150</v>
      </c>
      <c r="B28" s="6" t="e">
        <f>AVERAGE(B29:B35)</f>
        <v>#DIV/0!</v>
      </c>
      <c r="C28" s="7">
        <v>0.15</v>
      </c>
      <c r="D28" s="76"/>
      <c r="E28" s="8"/>
    </row>
    <row r="29" spans="1:5" ht="31.5" x14ac:dyDescent="0.25">
      <c r="A29" s="66" t="s">
        <v>138</v>
      </c>
      <c r="B29" s="73"/>
      <c r="C29" s="10"/>
      <c r="D29" s="70"/>
      <c r="E29" s="10"/>
    </row>
    <row r="30" spans="1:5" ht="31.5" x14ac:dyDescent="0.25">
      <c r="A30" s="66" t="s">
        <v>137</v>
      </c>
      <c r="B30" s="73"/>
      <c r="C30" s="10"/>
      <c r="D30" s="70"/>
      <c r="E30" s="10"/>
    </row>
    <row r="31" spans="1:5" ht="47.25" x14ac:dyDescent="0.25">
      <c r="A31" s="66" t="s">
        <v>139</v>
      </c>
      <c r="B31" s="73"/>
      <c r="C31" s="10"/>
      <c r="D31" s="70"/>
      <c r="E31" s="10"/>
    </row>
    <row r="32" spans="1:5" ht="63" x14ac:dyDescent="0.25">
      <c r="A32" s="66" t="s">
        <v>145</v>
      </c>
      <c r="B32" s="73"/>
      <c r="C32" s="10"/>
      <c r="D32" s="70"/>
      <c r="E32" s="10"/>
    </row>
    <row r="33" spans="1:6" ht="15.75" x14ac:dyDescent="0.25">
      <c r="A33" s="66" t="s">
        <v>28</v>
      </c>
      <c r="B33" s="73"/>
      <c r="C33" s="10"/>
      <c r="D33" s="70"/>
      <c r="E33" s="10"/>
    </row>
    <row r="34" spans="1:6" ht="78.75" x14ac:dyDescent="0.25">
      <c r="A34" s="66" t="s">
        <v>140</v>
      </c>
      <c r="B34" s="73"/>
      <c r="C34" s="10"/>
      <c r="D34" s="70"/>
      <c r="E34" s="10"/>
      <c r="F34" t="s">
        <v>25</v>
      </c>
    </row>
    <row r="35" spans="1:6" ht="47.25" x14ac:dyDescent="0.25">
      <c r="A35" s="66" t="s">
        <v>141</v>
      </c>
      <c r="B35" s="73"/>
      <c r="C35" s="10"/>
      <c r="D35" s="70"/>
      <c r="E35" s="10"/>
      <c r="F35" t="s">
        <v>25</v>
      </c>
    </row>
    <row r="36" spans="1:6" s="15" customFormat="1" ht="15.75" x14ac:dyDescent="0.25">
      <c r="A36" s="13" t="s">
        <v>151</v>
      </c>
      <c r="B36" s="6" t="e">
        <f>AVERAGE(B37:B41)</f>
        <v>#DIV/0!</v>
      </c>
      <c r="C36" s="7">
        <v>0.15</v>
      </c>
      <c r="D36" s="76"/>
      <c r="E36" s="8"/>
    </row>
    <row r="37" spans="1:6" ht="15.75" x14ac:dyDescent="0.25">
      <c r="A37" s="66" t="s">
        <v>126</v>
      </c>
      <c r="B37" s="73"/>
      <c r="C37" s="10"/>
      <c r="D37" s="70"/>
      <c r="E37" s="10"/>
    </row>
    <row r="38" spans="1:6" ht="47.25" x14ac:dyDescent="0.25">
      <c r="A38" s="66" t="s">
        <v>142</v>
      </c>
      <c r="B38" s="73"/>
      <c r="C38" s="10"/>
      <c r="D38" s="70"/>
      <c r="E38" s="10"/>
    </row>
    <row r="39" spans="1:6" ht="31.5" x14ac:dyDescent="0.25">
      <c r="A39" s="66" t="s">
        <v>32</v>
      </c>
      <c r="B39" s="73"/>
      <c r="C39" s="10"/>
      <c r="D39" s="70"/>
      <c r="E39" s="10"/>
    </row>
    <row r="40" spans="1:6" ht="15.75" x14ac:dyDescent="0.25">
      <c r="A40" s="66" t="s">
        <v>34</v>
      </c>
      <c r="B40" s="73"/>
      <c r="C40" s="10"/>
      <c r="D40" s="70"/>
      <c r="E40" s="10"/>
    </row>
    <row r="41" spans="1:6" ht="15.75" x14ac:dyDescent="0.25">
      <c r="A41" s="66" t="s">
        <v>35</v>
      </c>
      <c r="B41" s="73"/>
      <c r="C41" s="10"/>
      <c r="D41" s="70"/>
      <c r="E41" s="10"/>
    </row>
    <row r="42" spans="1:6" s="15" customFormat="1" ht="15.75" x14ac:dyDescent="0.25">
      <c r="A42" s="13" t="s">
        <v>152</v>
      </c>
      <c r="B42" s="6" t="e">
        <f>AVERAGE(B43:B44)</f>
        <v>#DIV/0!</v>
      </c>
      <c r="C42" s="7">
        <v>0.05</v>
      </c>
      <c r="D42" s="76"/>
      <c r="E42" s="8"/>
    </row>
    <row r="43" spans="1:6" ht="15.75" x14ac:dyDescent="0.25">
      <c r="A43" s="66" t="s">
        <v>36</v>
      </c>
      <c r="B43" s="73"/>
      <c r="C43" s="10"/>
      <c r="D43" s="70"/>
      <c r="E43" s="10"/>
    </row>
    <row r="44" spans="1:6" ht="31.5" x14ac:dyDescent="0.25">
      <c r="A44" s="66" t="s">
        <v>37</v>
      </c>
      <c r="B44" s="73"/>
      <c r="C44" s="10"/>
      <c r="D44" s="70"/>
      <c r="E44" s="10"/>
    </row>
    <row r="45" spans="1:6" s="15" customFormat="1" ht="15.75" x14ac:dyDescent="0.25">
      <c r="A45" s="13" t="s">
        <v>153</v>
      </c>
      <c r="B45" s="6" t="e">
        <f>AVERAGE(B46:B50)</f>
        <v>#DIV/0!</v>
      </c>
      <c r="C45" s="7">
        <v>0.1</v>
      </c>
      <c r="D45" s="76"/>
      <c r="E45" s="8"/>
    </row>
    <row r="46" spans="1:6" ht="15.75" x14ac:dyDescent="0.25">
      <c r="A46" s="66" t="s">
        <v>38</v>
      </c>
      <c r="B46" s="73"/>
      <c r="C46" s="10"/>
      <c r="D46" s="70"/>
      <c r="E46" s="10"/>
    </row>
    <row r="47" spans="1:6" ht="15.75" x14ac:dyDescent="0.25">
      <c r="A47" s="66" t="s">
        <v>39</v>
      </c>
      <c r="B47" s="73"/>
      <c r="C47" s="10"/>
      <c r="D47" s="70"/>
      <c r="E47" s="10"/>
    </row>
    <row r="48" spans="1:6" ht="15.75" x14ac:dyDescent="0.25">
      <c r="A48" s="66" t="s">
        <v>41</v>
      </c>
      <c r="B48" s="73"/>
      <c r="C48" s="10"/>
      <c r="D48" s="70"/>
      <c r="E48" s="10"/>
    </row>
    <row r="49" spans="1:6" ht="15.75" x14ac:dyDescent="0.25">
      <c r="A49" s="66" t="s">
        <v>42</v>
      </c>
      <c r="B49" s="73"/>
      <c r="C49" s="10"/>
      <c r="D49" s="70"/>
      <c r="E49" s="10"/>
    </row>
    <row r="50" spans="1:6" ht="15.75" x14ac:dyDescent="0.25">
      <c r="A50" s="66" t="s">
        <v>43</v>
      </c>
      <c r="B50" s="73"/>
      <c r="C50" s="10"/>
      <c r="D50" s="70"/>
      <c r="E50" s="10"/>
    </row>
    <row r="51" spans="1:6" ht="15.75" x14ac:dyDescent="0.25">
      <c r="A51" s="13" t="s">
        <v>154</v>
      </c>
      <c r="B51" s="6" t="e">
        <f>AVERAGE(B52:B53)</f>
        <v>#DIV/0!</v>
      </c>
      <c r="C51" s="7">
        <v>0.1</v>
      </c>
      <c r="D51" s="76"/>
      <c r="E51" s="8"/>
    </row>
    <row r="52" spans="1:6" ht="31.5" x14ac:dyDescent="0.25">
      <c r="A52" s="66" t="s">
        <v>143</v>
      </c>
      <c r="B52" s="73"/>
      <c r="C52" s="10"/>
      <c r="D52" s="70"/>
      <c r="E52" s="10"/>
      <c r="F52" t="s">
        <v>25</v>
      </c>
    </row>
    <row r="53" spans="1:6" ht="15.75" x14ac:dyDescent="0.25">
      <c r="A53" s="66" t="s">
        <v>127</v>
      </c>
      <c r="B53" s="73"/>
      <c r="C53" s="10"/>
      <c r="D53" s="70"/>
      <c r="E53" s="10"/>
      <c r="F53" t="s">
        <v>25</v>
      </c>
    </row>
    <row r="54" spans="1:6" ht="15.75" x14ac:dyDescent="0.25">
      <c r="A54" s="13" t="s">
        <v>155</v>
      </c>
      <c r="B54" s="6" t="e">
        <f>AVERAGE(B55:B58)</f>
        <v>#DIV/0!</v>
      </c>
      <c r="C54" s="7">
        <v>0.1</v>
      </c>
      <c r="D54" s="76"/>
      <c r="E54" s="8"/>
    </row>
    <row r="55" spans="1:6" ht="31.5" x14ac:dyDescent="0.25">
      <c r="A55" s="66" t="s">
        <v>44</v>
      </c>
      <c r="B55" s="78"/>
      <c r="C55" s="67"/>
      <c r="D55" s="77"/>
      <c r="E55" s="67"/>
    </row>
    <row r="56" spans="1:6" ht="47.25" x14ac:dyDescent="0.25">
      <c r="A56" s="66" t="s">
        <v>45</v>
      </c>
      <c r="B56" s="78"/>
      <c r="C56" s="67"/>
      <c r="D56" s="77"/>
      <c r="E56" s="67"/>
    </row>
    <row r="57" spans="1:6" ht="15.75" x14ac:dyDescent="0.25">
      <c r="A57" s="66" t="s">
        <v>46</v>
      </c>
      <c r="B57" s="78"/>
      <c r="C57" s="67"/>
      <c r="D57" s="77"/>
      <c r="E57" s="67"/>
    </row>
    <row r="58" spans="1:6" ht="31.5" x14ac:dyDescent="0.25">
      <c r="A58" s="66" t="s">
        <v>47</v>
      </c>
      <c r="B58" s="78"/>
      <c r="C58" s="67"/>
      <c r="D58" s="77"/>
      <c r="E58" s="67"/>
    </row>
    <row r="59" spans="1:6" ht="25.5" customHeight="1" x14ac:dyDescent="0.2">
      <c r="A59" s="79" t="s">
        <v>157</v>
      </c>
      <c r="B59" s="80"/>
      <c r="C59" s="80"/>
      <c r="D59" s="80"/>
      <c r="E59" s="81"/>
    </row>
    <row r="60" spans="1:6" ht="15.75" x14ac:dyDescent="0.25">
      <c r="A60" s="13" t="s">
        <v>48</v>
      </c>
      <c r="B60" s="6" t="e">
        <f>AVERAGE(B61:B62)</f>
        <v>#DIV/0!</v>
      </c>
      <c r="C60" s="7">
        <v>0.04</v>
      </c>
      <c r="D60" s="76"/>
      <c r="E60" s="8"/>
    </row>
    <row r="61" spans="1:6" ht="15.75" x14ac:dyDescent="0.25">
      <c r="A61" s="14" t="s">
        <v>49</v>
      </c>
      <c r="B61" s="73"/>
      <c r="C61" s="10"/>
      <c r="D61" s="70"/>
      <c r="E61" s="10"/>
    </row>
    <row r="62" spans="1:6" ht="15.75" x14ac:dyDescent="0.25">
      <c r="A62" s="14" t="s">
        <v>50</v>
      </c>
      <c r="B62" s="73"/>
      <c r="C62" s="10"/>
      <c r="D62" s="70"/>
      <c r="E62" s="10"/>
    </row>
    <row r="63" spans="1:6" ht="15.75" x14ac:dyDescent="0.25">
      <c r="A63" s="13" t="s">
        <v>51</v>
      </c>
      <c r="B63" s="6" t="e">
        <f>AVERAGE(B64:B66)</f>
        <v>#DIV/0!</v>
      </c>
      <c r="C63" s="7">
        <v>0.1</v>
      </c>
      <c r="D63" s="76"/>
      <c r="E63" s="8"/>
    </row>
    <row r="64" spans="1:6" s="18" customFormat="1" ht="15.75" x14ac:dyDescent="0.25">
      <c r="A64" s="14" t="s">
        <v>52</v>
      </c>
      <c r="B64" s="74"/>
      <c r="C64" s="16"/>
      <c r="D64" s="75"/>
      <c r="E64" s="17"/>
    </row>
    <row r="65" spans="1:5" ht="47.25" x14ac:dyDescent="0.25">
      <c r="A65" s="14" t="s">
        <v>144</v>
      </c>
      <c r="B65" s="73"/>
      <c r="C65" s="10"/>
      <c r="D65" s="70"/>
      <c r="E65" s="10"/>
    </row>
    <row r="66" spans="1:5" ht="47.25" x14ac:dyDescent="0.25">
      <c r="A66" s="14" t="s">
        <v>53</v>
      </c>
      <c r="B66" s="73"/>
      <c r="C66" s="10"/>
      <c r="D66" s="70"/>
      <c r="E66" s="10"/>
    </row>
    <row r="67" spans="1:5" ht="15.75" x14ac:dyDescent="0.25">
      <c r="A67" s="13" t="s">
        <v>54</v>
      </c>
      <c r="B67" s="48" t="e">
        <f>B63*C63+B60*C60+#REF!*#REF!+B54*C54+B51*C51+B45*C45+B42*C42+B36*C36+B28*C28+B24*C24+B18*C18+B16*C16</f>
        <v>#DIV/0!</v>
      </c>
      <c r="C67" s="7">
        <f>C63+C60+C54+C51+C45+C42+C36+C28+C24+C18+C16</f>
        <v>0.95000000000000007</v>
      </c>
      <c r="D67" s="76"/>
      <c r="E67" s="8"/>
    </row>
    <row r="69" spans="1:5" ht="54" x14ac:dyDescent="0.25">
      <c r="A69" s="19" t="s">
        <v>9</v>
      </c>
      <c r="B69" s="19" t="s">
        <v>10</v>
      </c>
      <c r="C69" s="19" t="s">
        <v>11</v>
      </c>
      <c r="D69" s="19" t="s">
        <v>12</v>
      </c>
      <c r="E69" s="19"/>
    </row>
    <row r="70" spans="1:5" ht="15.75" x14ac:dyDescent="0.25">
      <c r="A70" s="11" t="s">
        <v>55</v>
      </c>
      <c r="B70" s="20" t="e">
        <f>AVERAGE(B71:B76)</f>
        <v>#DIV/0!</v>
      </c>
      <c r="C70" s="21">
        <v>0.05</v>
      </c>
      <c r="D70" s="69"/>
      <c r="E70" s="8"/>
    </row>
    <row r="71" spans="1:5" ht="15.75" x14ac:dyDescent="0.25">
      <c r="A71" s="12" t="s">
        <v>56</v>
      </c>
      <c r="B71" s="73"/>
      <c r="C71" s="10"/>
      <c r="D71" s="70"/>
      <c r="E71" s="22"/>
    </row>
    <row r="72" spans="1:5" ht="31.5" x14ac:dyDescent="0.25">
      <c r="A72" s="12" t="s">
        <v>57</v>
      </c>
      <c r="B72" s="73"/>
      <c r="C72" s="10"/>
      <c r="D72" s="70"/>
      <c r="E72" s="22"/>
    </row>
    <row r="73" spans="1:5" ht="15.75" x14ac:dyDescent="0.25">
      <c r="A73" s="12" t="s">
        <v>58</v>
      </c>
      <c r="B73" s="73"/>
      <c r="C73" s="10"/>
      <c r="D73" s="70"/>
      <c r="E73" s="22"/>
    </row>
    <row r="74" spans="1:5" ht="15.75" x14ac:dyDescent="0.25">
      <c r="A74" s="12" t="s">
        <v>59</v>
      </c>
      <c r="B74" s="73"/>
      <c r="C74" s="10"/>
      <c r="D74" s="70"/>
      <c r="E74" s="22"/>
    </row>
    <row r="75" spans="1:5" ht="31.5" x14ac:dyDescent="0.25">
      <c r="A75" s="12" t="s">
        <v>60</v>
      </c>
      <c r="B75" s="73"/>
      <c r="C75" s="10"/>
      <c r="D75" s="70"/>
      <c r="E75" s="22"/>
    </row>
    <row r="76" spans="1:5" ht="15.75" x14ac:dyDescent="0.25">
      <c r="A76" s="12" t="s">
        <v>61</v>
      </c>
      <c r="B76" s="73"/>
      <c r="C76" s="10"/>
      <c r="D76" s="70"/>
      <c r="E76" s="22"/>
    </row>
    <row r="77" spans="1:5" s="25" customFormat="1" ht="15.75" x14ac:dyDescent="0.25">
      <c r="A77" s="13" t="s">
        <v>54</v>
      </c>
      <c r="B77" s="27" t="e">
        <f>B70*C70</f>
        <v>#DIV/0!</v>
      </c>
      <c r="C77" s="51">
        <f>C70</f>
        <v>0.05</v>
      </c>
      <c r="D77" s="71"/>
      <c r="E77" s="27"/>
    </row>
    <row r="78" spans="1:5" ht="15.75" x14ac:dyDescent="0.25">
      <c r="A78" s="49" t="s">
        <v>133</v>
      </c>
      <c r="B78" s="48" t="e">
        <f>B77+B67</f>
        <v>#DIV/0!</v>
      </c>
      <c r="C78" s="7">
        <f>C67+C70</f>
        <v>1</v>
      </c>
      <c r="D78" s="72"/>
      <c r="E78" s="23"/>
    </row>
    <row r="79" spans="1:5" s="52" customFormat="1" ht="20.25" x14ac:dyDescent="0.3">
      <c r="A79" s="54" t="s">
        <v>132</v>
      </c>
      <c r="B79" s="55" t="e">
        <f>B78*20</f>
        <v>#DIV/0!</v>
      </c>
      <c r="D79" s="53"/>
    </row>
    <row r="81" spans="1:5" ht="25.5" x14ac:dyDescent="0.2">
      <c r="A81" s="43" t="s">
        <v>134</v>
      </c>
      <c r="B81" s="60" t="s">
        <v>129</v>
      </c>
      <c r="C81" s="56"/>
    </row>
    <row r="82" spans="1:5" ht="25.5" x14ac:dyDescent="0.2">
      <c r="A82" s="50" t="s">
        <v>135</v>
      </c>
      <c r="B82" s="45" t="e">
        <f>IF(B81=A103, B79-75, B79)</f>
        <v>#DIV/0!</v>
      </c>
      <c r="C82" s="56"/>
    </row>
    <row r="83" spans="1:5" ht="13.5" thickBot="1" x14ac:dyDescent="0.25">
      <c r="A83" s="57"/>
      <c r="B83" s="58"/>
      <c r="C83" s="59"/>
      <c r="E83" s="25"/>
    </row>
    <row r="84" spans="1:5" ht="16.5" thickTop="1" x14ac:dyDescent="0.25">
      <c r="A84" s="64" t="s">
        <v>146</v>
      </c>
      <c r="B84" s="46"/>
      <c r="C84" s="59"/>
      <c r="D84" s="61"/>
      <c r="E84" s="25"/>
    </row>
    <row r="85" spans="1:5" x14ac:dyDescent="0.2">
      <c r="A85" s="62" t="s">
        <v>158</v>
      </c>
      <c r="B85" s="46"/>
      <c r="C85" s="59"/>
      <c r="D85" s="61"/>
      <c r="E85" s="25"/>
    </row>
    <row r="86" spans="1:5" x14ac:dyDescent="0.2">
      <c r="A86" s="62" t="s">
        <v>159</v>
      </c>
      <c r="B86" s="46"/>
      <c r="C86" s="59"/>
      <c r="D86" s="61"/>
      <c r="E86" s="25"/>
    </row>
    <row r="87" spans="1:5" x14ac:dyDescent="0.2">
      <c r="A87" s="62" t="s">
        <v>160</v>
      </c>
      <c r="B87" s="46"/>
      <c r="C87" s="59"/>
      <c r="D87" s="61"/>
      <c r="E87" s="25"/>
    </row>
    <row r="88" spans="1:5" x14ac:dyDescent="0.2">
      <c r="A88" s="62" t="s">
        <v>161</v>
      </c>
      <c r="B88" s="46"/>
      <c r="C88" s="59"/>
      <c r="D88" s="61"/>
      <c r="E88" s="25"/>
    </row>
    <row r="89" spans="1:5" x14ac:dyDescent="0.2">
      <c r="A89" s="62" t="s">
        <v>162</v>
      </c>
      <c r="B89" s="46"/>
      <c r="C89" s="59"/>
      <c r="D89" s="61"/>
      <c r="E89" s="25"/>
    </row>
    <row r="90" spans="1:5" x14ac:dyDescent="0.2">
      <c r="A90" s="62" t="s">
        <v>163</v>
      </c>
    </row>
    <row r="91" spans="1:5" ht="13.5" thickBot="1" x14ac:dyDescent="0.25">
      <c r="A91" s="63" t="s">
        <v>164</v>
      </c>
    </row>
    <row r="92" spans="1:5" ht="13.5" thickTop="1" x14ac:dyDescent="0.2"/>
    <row r="93" spans="1:5" x14ac:dyDescent="0.2">
      <c r="A93" s="24" t="s">
        <v>63</v>
      </c>
      <c r="B93" s="25"/>
    </row>
    <row r="94" spans="1:5" x14ac:dyDescent="0.2">
      <c r="A94" s="68" t="s">
        <v>165</v>
      </c>
      <c r="B94" s="10">
        <v>5</v>
      </c>
    </row>
    <row r="95" spans="1:5" x14ac:dyDescent="0.2">
      <c r="A95" s="68" t="s">
        <v>166</v>
      </c>
      <c r="B95" s="10">
        <v>4</v>
      </c>
    </row>
    <row r="96" spans="1:5" x14ac:dyDescent="0.2">
      <c r="A96" s="68" t="s">
        <v>167</v>
      </c>
      <c r="B96" s="10">
        <v>3</v>
      </c>
    </row>
    <row r="97" spans="1:2" x14ac:dyDescent="0.2">
      <c r="A97" s="68" t="s">
        <v>168</v>
      </c>
      <c r="B97" s="10">
        <v>2</v>
      </c>
    </row>
    <row r="98" spans="1:2" x14ac:dyDescent="0.2">
      <c r="A98" s="68" t="s">
        <v>169</v>
      </c>
      <c r="B98" s="10">
        <v>1</v>
      </c>
    </row>
    <row r="99" spans="1:2" x14ac:dyDescent="0.2">
      <c r="A99" s="68" t="s">
        <v>170</v>
      </c>
      <c r="B99" s="10">
        <v>0</v>
      </c>
    </row>
    <row r="101" spans="1:2" x14ac:dyDescent="0.2">
      <c r="A101" s="10" t="s">
        <v>131</v>
      </c>
    </row>
    <row r="102" spans="1:2" x14ac:dyDescent="0.2">
      <c r="A102" s="10" t="s">
        <v>129</v>
      </c>
    </row>
    <row r="103" spans="1:2" x14ac:dyDescent="0.2">
      <c r="A103" s="10" t="s">
        <v>130</v>
      </c>
    </row>
  </sheetData>
  <sheetProtection sheet="1"/>
  <mergeCells count="13">
    <mergeCell ref="A1:E1"/>
    <mergeCell ref="A2:E2"/>
    <mergeCell ref="A3:E3"/>
    <mergeCell ref="A5:E5"/>
    <mergeCell ref="B11:C11"/>
    <mergeCell ref="A59:E59"/>
    <mergeCell ref="B13:C13"/>
    <mergeCell ref="B7:C7"/>
    <mergeCell ref="B8:C8"/>
    <mergeCell ref="B9:C9"/>
    <mergeCell ref="B10:C10"/>
    <mergeCell ref="A23:E23"/>
    <mergeCell ref="B12:C12"/>
  </mergeCells>
  <phoneticPr fontId="2" type="noConversion"/>
  <dataValidations count="2">
    <dataValidation type="list" allowBlank="1" showInputMessage="1" showErrorMessage="1" sqref="B64:B66 B19:B22 B37:B41 B29:B35 B43:B44 B46:B50 B61:B62 B17 B71:B76 B25:B27 B52:B53 B55:B58">
      <formula1>$B$94:$B$99</formula1>
    </dataValidation>
    <dataValidation type="list" allowBlank="1" showInputMessage="1" showErrorMessage="1" sqref="B81">
      <formula1>$A$102:$A$103</formula1>
    </dataValidation>
  </dataValidations>
  <pageMargins left="0.75" right="0.75" top="1" bottom="1" header="0.5" footer="0.5"/>
  <pageSetup paperSize="5" orientation="landscape" r:id="rId1"/>
  <headerFooter alignWithMargins="0"/>
  <rowBreaks count="1" manualBreakCount="1">
    <brk id="79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" workbookViewId="0">
      <selection activeCell="B6" sqref="B6:B17"/>
    </sheetView>
  </sheetViews>
  <sheetFormatPr defaultRowHeight="12.75" x14ac:dyDescent="0.2"/>
  <cols>
    <col min="1" max="1" width="25" customWidth="1"/>
    <col min="2" max="2" width="12" customWidth="1"/>
    <col min="3" max="3" width="8.28515625" customWidth="1"/>
    <col min="5" max="5" width="70.5703125" customWidth="1"/>
  </cols>
  <sheetData>
    <row r="1" spans="1:5" x14ac:dyDescent="0.2">
      <c r="D1" s="27"/>
      <c r="E1" s="27" t="s">
        <v>64</v>
      </c>
    </row>
    <row r="2" spans="1:5" ht="25.5" x14ac:dyDescent="0.2">
      <c r="D2" s="28">
        <v>1</v>
      </c>
      <c r="E2" s="29" t="s">
        <v>65</v>
      </c>
    </row>
    <row r="3" spans="1:5" x14ac:dyDescent="0.2">
      <c r="A3" s="30" t="s">
        <v>66</v>
      </c>
      <c r="B3" s="10"/>
      <c r="D3" s="28">
        <v>2</v>
      </c>
      <c r="E3" s="29" t="s">
        <v>67</v>
      </c>
    </row>
    <row r="4" spans="1:5" ht="25.5" x14ac:dyDescent="0.2">
      <c r="A4" s="30" t="s">
        <v>13</v>
      </c>
      <c r="B4" s="31" t="s">
        <v>62</v>
      </c>
      <c r="D4" s="28">
        <v>3</v>
      </c>
      <c r="E4" s="29" t="s">
        <v>68</v>
      </c>
    </row>
    <row r="5" spans="1:5" ht="12.75" hidden="1" customHeight="1" x14ac:dyDescent="0.2">
      <c r="A5" s="32" t="s">
        <v>13</v>
      </c>
      <c r="B5" s="33" t="e">
        <v>#DIV/0!</v>
      </c>
      <c r="D5" s="28">
        <v>4</v>
      </c>
      <c r="E5" s="29" t="s">
        <v>69</v>
      </c>
    </row>
    <row r="6" spans="1:5" x14ac:dyDescent="0.2">
      <c r="A6" s="34" t="s">
        <v>30</v>
      </c>
      <c r="B6" s="35">
        <v>2.6666666666666665</v>
      </c>
      <c r="D6" s="36">
        <v>4</v>
      </c>
      <c r="E6" t="s">
        <v>69</v>
      </c>
    </row>
    <row r="7" spans="1:5" ht="25.5" x14ac:dyDescent="0.2">
      <c r="A7" s="34" t="s">
        <v>21</v>
      </c>
      <c r="B7" s="35">
        <v>3</v>
      </c>
      <c r="D7" s="28">
        <v>5</v>
      </c>
      <c r="E7" s="29" t="s">
        <v>70</v>
      </c>
    </row>
    <row r="8" spans="1:5" x14ac:dyDescent="0.2">
      <c r="A8" s="34" t="s">
        <v>33</v>
      </c>
      <c r="B8" s="35">
        <v>0</v>
      </c>
      <c r="D8" s="28">
        <v>6</v>
      </c>
      <c r="E8" s="29" t="s">
        <v>71</v>
      </c>
    </row>
    <row r="9" spans="1:5" ht="25.5" x14ac:dyDescent="0.2">
      <c r="A9" s="34" t="s">
        <v>26</v>
      </c>
      <c r="B9" s="35">
        <v>2</v>
      </c>
      <c r="D9" s="28">
        <v>7</v>
      </c>
      <c r="E9" s="29" t="s">
        <v>72</v>
      </c>
    </row>
    <row r="10" spans="1:5" ht="25.5" x14ac:dyDescent="0.2">
      <c r="A10" s="34" t="s">
        <v>31</v>
      </c>
      <c r="B10" s="35">
        <v>2</v>
      </c>
      <c r="D10" s="28">
        <v>8</v>
      </c>
      <c r="E10" s="29" t="s">
        <v>73</v>
      </c>
    </row>
    <row r="11" spans="1:5" ht="25.5" x14ac:dyDescent="0.2">
      <c r="A11" s="34" t="s">
        <v>40</v>
      </c>
      <c r="B11" s="35">
        <v>2.6666666666666665</v>
      </c>
      <c r="D11" s="28">
        <v>9</v>
      </c>
      <c r="E11" s="29" t="s">
        <v>74</v>
      </c>
    </row>
    <row r="12" spans="1:5" ht="25.5" x14ac:dyDescent="0.2">
      <c r="A12" s="34" t="s">
        <v>16</v>
      </c>
      <c r="B12" s="35">
        <v>3.4615384615384617</v>
      </c>
      <c r="D12" s="28">
        <v>10</v>
      </c>
      <c r="E12" s="29" t="s">
        <v>75</v>
      </c>
    </row>
    <row r="13" spans="1:5" ht="25.5" x14ac:dyDescent="0.2">
      <c r="A13" s="34" t="s">
        <v>27</v>
      </c>
      <c r="B13" s="35">
        <v>3</v>
      </c>
      <c r="D13" s="28">
        <v>11</v>
      </c>
      <c r="E13" s="29" t="s">
        <v>76</v>
      </c>
    </row>
    <row r="14" spans="1:5" ht="25.5" x14ac:dyDescent="0.2">
      <c r="A14" s="34" t="s">
        <v>18</v>
      </c>
      <c r="B14" s="35">
        <v>4.333333333333333</v>
      </c>
      <c r="D14" s="28">
        <v>12</v>
      </c>
      <c r="E14" s="29" t="s">
        <v>77</v>
      </c>
    </row>
    <row r="15" spans="1:5" x14ac:dyDescent="0.2">
      <c r="A15" s="34" t="s">
        <v>23</v>
      </c>
      <c r="B15" s="35">
        <v>2</v>
      </c>
      <c r="D15" s="28">
        <v>13</v>
      </c>
      <c r="E15" s="29" t="s">
        <v>78</v>
      </c>
    </row>
    <row r="16" spans="1:5" x14ac:dyDescent="0.2">
      <c r="A16" s="34" t="s">
        <v>20</v>
      </c>
      <c r="B16" s="35">
        <v>2.75</v>
      </c>
    </row>
    <row r="17" spans="1:5" x14ac:dyDescent="0.2">
      <c r="A17" s="37" t="s">
        <v>29</v>
      </c>
      <c r="B17" s="38">
        <v>4</v>
      </c>
    </row>
    <row r="18" spans="1:5" ht="12.75" hidden="1" customHeight="1" x14ac:dyDescent="0.2">
      <c r="A18" s="39" t="s">
        <v>79</v>
      </c>
      <c r="B18" s="40">
        <v>3.2324444444444445</v>
      </c>
    </row>
    <row r="19" spans="1:5" ht="12.75" hidden="1" customHeight="1" x14ac:dyDescent="0.2">
      <c r="A19" s="41" t="s">
        <v>80</v>
      </c>
      <c r="B19" s="42">
        <v>3.0622619047619044</v>
      </c>
    </row>
    <row r="22" spans="1:5" x14ac:dyDescent="0.2">
      <c r="A22" s="25" t="s">
        <v>81</v>
      </c>
      <c r="B22" s="25"/>
      <c r="C22" s="25"/>
      <c r="D22" s="25"/>
      <c r="E22" s="25"/>
    </row>
    <row r="23" spans="1:5" ht="28.5" customHeight="1" x14ac:dyDescent="0.2">
      <c r="A23" s="43" t="s">
        <v>82</v>
      </c>
      <c r="B23" s="43" t="s">
        <v>83</v>
      </c>
      <c r="C23" s="44"/>
      <c r="D23" s="28"/>
      <c r="E23" s="27" t="s">
        <v>84</v>
      </c>
    </row>
    <row r="24" spans="1:5" x14ac:dyDescent="0.2">
      <c r="A24" s="10" t="s">
        <v>85</v>
      </c>
      <c r="B24" s="45">
        <f>GETPIVOTDATA("Point Value [0..5]",$A$3,"Course Outcome","Outcome 02")</f>
        <v>3</v>
      </c>
      <c r="C24" s="46"/>
      <c r="D24" s="47" t="s">
        <v>86</v>
      </c>
      <c r="E24" s="29" t="s">
        <v>87</v>
      </c>
    </row>
    <row r="25" spans="1:5" x14ac:dyDescent="0.2">
      <c r="A25" s="10" t="s">
        <v>88</v>
      </c>
      <c r="B25" s="45">
        <f>GETPIVOTDATA("Point Value [0..5]",$A$3,"Course Outcome","Outcome 06")</f>
        <v>2</v>
      </c>
      <c r="C25" s="46"/>
      <c r="D25" s="47" t="s">
        <v>89</v>
      </c>
      <c r="E25" s="29" t="s">
        <v>90</v>
      </c>
    </row>
    <row r="26" spans="1:5" ht="38.25" x14ac:dyDescent="0.2">
      <c r="A26" s="10" t="s">
        <v>91</v>
      </c>
      <c r="B26" s="45">
        <f>GETPIVOTDATA("Point Value [0..5]",$A$3,"Course Outcome","Outcome 05")</f>
        <v>2</v>
      </c>
      <c r="C26" s="46"/>
      <c r="D26" s="47" t="s">
        <v>92</v>
      </c>
      <c r="E26" s="29" t="s">
        <v>93</v>
      </c>
    </row>
    <row r="27" spans="1:5" x14ac:dyDescent="0.2">
      <c r="A27" s="10" t="s">
        <v>94</v>
      </c>
      <c r="B27" s="45">
        <f>GETPIVOTDATA("Point Value [0..5]",$A$3,"Course Outcome","Outcome 04")</f>
        <v>0</v>
      </c>
      <c r="C27" s="46"/>
      <c r="D27" s="47" t="s">
        <v>95</v>
      </c>
      <c r="E27" s="29" t="s">
        <v>96</v>
      </c>
    </row>
    <row r="28" spans="1:5" x14ac:dyDescent="0.2">
      <c r="A28" s="10" t="s">
        <v>97</v>
      </c>
      <c r="B28" s="45">
        <f>GETPIVOTDATA("Point Value [0..5]",$A$3,"Course Outcome","Outcome 01")</f>
        <v>2.6666666666666665</v>
      </c>
      <c r="C28" s="46"/>
      <c r="D28" s="47" t="s">
        <v>98</v>
      </c>
      <c r="E28" s="29" t="s">
        <v>99</v>
      </c>
    </row>
    <row r="29" spans="1:5" x14ac:dyDescent="0.2">
      <c r="A29" s="10" t="s">
        <v>100</v>
      </c>
      <c r="B29" s="45">
        <f>GETPIVOTDATA("Point Value [0..5]",$A$3,"Course Outcome","Outcome 07")</f>
        <v>2.6666666666666665</v>
      </c>
      <c r="C29" s="46"/>
      <c r="D29" s="47" t="s">
        <v>101</v>
      </c>
      <c r="E29" s="29" t="s">
        <v>102</v>
      </c>
    </row>
    <row r="30" spans="1:5" x14ac:dyDescent="0.2">
      <c r="A30" s="10" t="s">
        <v>103</v>
      </c>
      <c r="B30" s="45">
        <f>GETPIVOTDATA("Point Value [0..5]",$A$3,"Course Outcome","Outcome 08")</f>
        <v>3.4615384615384617</v>
      </c>
      <c r="C30" s="46"/>
      <c r="D30" s="47" t="s">
        <v>104</v>
      </c>
      <c r="E30" s="29" t="s">
        <v>105</v>
      </c>
    </row>
    <row r="31" spans="1:5" ht="25.5" x14ac:dyDescent="0.2">
      <c r="A31" s="10" t="s">
        <v>106</v>
      </c>
      <c r="B31" s="45">
        <f>GETPIVOTDATA("Point Value [0..5]",$A$3,"Course Outcome","Outcome 10")</f>
        <v>4.333333333333333</v>
      </c>
      <c r="C31" s="46"/>
      <c r="D31" s="47" t="s">
        <v>107</v>
      </c>
      <c r="E31" s="29" t="s">
        <v>108</v>
      </c>
    </row>
    <row r="32" spans="1:5" x14ac:dyDescent="0.2">
      <c r="A32" s="10" t="s">
        <v>109</v>
      </c>
      <c r="B32" s="45">
        <f>GETPIVOTDATA("Point Value [0..5]",$A$3,"Course Outcome","Outcome 11")</f>
        <v>2</v>
      </c>
      <c r="C32" s="46"/>
      <c r="D32" s="47" t="s">
        <v>110</v>
      </c>
      <c r="E32" s="29" t="s">
        <v>111</v>
      </c>
    </row>
    <row r="33" spans="1:5" x14ac:dyDescent="0.2">
      <c r="A33" s="10" t="s">
        <v>112</v>
      </c>
      <c r="B33" s="45">
        <f>GETPIVOTDATA("Point Value [0..5]",$A$3,"Course Outcome","Outcome 12")</f>
        <v>2.75</v>
      </c>
      <c r="C33" s="46"/>
      <c r="D33" s="47" t="s">
        <v>113</v>
      </c>
      <c r="E33" s="29" t="s">
        <v>114</v>
      </c>
    </row>
    <row r="34" spans="1:5" ht="25.5" x14ac:dyDescent="0.2">
      <c r="A34" s="10" t="s">
        <v>115</v>
      </c>
      <c r="B34" s="45">
        <f>GETPIVOTDATA("Point Value [0..5]",$A$3,"Course Outcome","Outcome 09")</f>
        <v>3</v>
      </c>
      <c r="C34" s="46"/>
      <c r="D34" s="47" t="s">
        <v>116</v>
      </c>
      <c r="E34" s="29" t="s">
        <v>117</v>
      </c>
    </row>
    <row r="36" spans="1:5" x14ac:dyDescent="0.2">
      <c r="A36" t="s">
        <v>118</v>
      </c>
    </row>
    <row r="37" spans="1:5" x14ac:dyDescent="0.2">
      <c r="A37" t="s">
        <v>119</v>
      </c>
    </row>
    <row r="38" spans="1:5" x14ac:dyDescent="0.2">
      <c r="A38" t="s">
        <v>120</v>
      </c>
    </row>
    <row r="39" spans="1:5" x14ac:dyDescent="0.2">
      <c r="A39" t="s">
        <v>121</v>
      </c>
    </row>
    <row r="40" spans="1:5" x14ac:dyDescent="0.2">
      <c r="A40" t="s">
        <v>122</v>
      </c>
    </row>
    <row r="41" spans="1:5" x14ac:dyDescent="0.2">
      <c r="A41" t="s">
        <v>123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 Report Evaluation</vt:lpstr>
      <vt:lpstr>Final Report Outcome assessment</vt:lpstr>
      <vt:lpstr>'Final Report Evaluation'!Print_Area</vt:lpstr>
      <vt:lpstr>'Final Report Evaluation'!Print_Titles</vt:lpstr>
    </vt:vector>
  </TitlesOfParts>
  <Company>UPRM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Vega</dc:creator>
  <cp:lastModifiedBy>fvega</cp:lastModifiedBy>
  <cp:lastPrinted>2011-12-19T15:46:20Z</cp:lastPrinted>
  <dcterms:created xsi:type="dcterms:W3CDTF">2007-05-20T23:21:37Z</dcterms:created>
  <dcterms:modified xsi:type="dcterms:W3CDTF">2013-12-04T23:38:34Z</dcterms:modified>
</cp:coreProperties>
</file>